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3 28.02.2019\"/>
    </mc:Choice>
  </mc:AlternateContent>
  <bookViews>
    <workbookView xWindow="0" yWindow="0" windowWidth="28800" windowHeight="12330" tabRatio="605"/>
  </bookViews>
  <sheets>
    <sheet name="Izdevumi atšifrējums" sheetId="1" r:id="rId1"/>
    <sheet name="Ieņēmumi atšifrējums" sheetId="2" r:id="rId2"/>
    <sheet name="Kopsavilku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2" i="2" l="1"/>
  <c r="T80" i="2"/>
  <c r="K83" i="2"/>
  <c r="I79" i="2"/>
  <c r="I83" i="2" s="1"/>
  <c r="G79" i="2"/>
  <c r="G83" i="2" s="1"/>
  <c r="H79" i="2"/>
  <c r="H83" i="2" s="1"/>
  <c r="J79" i="2"/>
  <c r="J83" i="2" s="1"/>
  <c r="L79" i="2"/>
  <c r="L83" i="2" s="1"/>
  <c r="M79" i="2"/>
  <c r="M83" i="2" s="1"/>
  <c r="O79" i="2"/>
  <c r="O83" i="2" s="1"/>
  <c r="P79" i="2"/>
  <c r="P83" i="2" s="1"/>
  <c r="Q79" i="2"/>
  <c r="Q83" i="2" s="1"/>
  <c r="R79" i="2"/>
  <c r="R83" i="2" s="1"/>
  <c r="S79" i="2"/>
  <c r="S83" i="2" s="1"/>
  <c r="F79" i="2"/>
  <c r="F83" i="2" s="1"/>
  <c r="T79" i="2" l="1"/>
  <c r="T83" i="2"/>
  <c r="C40" i="3"/>
  <c r="T69" i="2" l="1"/>
  <c r="C67" i="3"/>
  <c r="C62" i="3"/>
  <c r="C56" i="3"/>
  <c r="C51" i="3"/>
  <c r="C49" i="3"/>
  <c r="C45" i="3"/>
  <c r="C36" i="3"/>
  <c r="C32" i="3"/>
  <c r="C27" i="3"/>
  <c r="C11" i="3"/>
  <c r="C69" i="3" l="1"/>
  <c r="D474" i="1" l="1"/>
  <c r="E474" i="1"/>
  <c r="F474" i="1"/>
  <c r="G474" i="1"/>
  <c r="H474" i="1"/>
  <c r="I474" i="1"/>
  <c r="J474" i="1"/>
  <c r="K474" i="1"/>
  <c r="L474" i="1"/>
  <c r="M474" i="1"/>
  <c r="O474" i="1"/>
  <c r="P474" i="1"/>
  <c r="Q474" i="1"/>
  <c r="R474" i="1"/>
  <c r="S474" i="1"/>
  <c r="T474" i="1"/>
  <c r="U474" i="1"/>
  <c r="T11" i="2" l="1"/>
  <c r="T60" i="2" s="1"/>
  <c r="T12" i="2"/>
  <c r="T61" i="2" s="1"/>
  <c r="C15" i="3" s="1"/>
  <c r="T13" i="2"/>
  <c r="T62" i="2" s="1"/>
  <c r="C16" i="3" s="1"/>
  <c r="T14" i="2"/>
  <c r="T63" i="2" s="1"/>
  <c r="C17" i="3" s="1"/>
  <c r="T15" i="2"/>
  <c r="T64" i="2" s="1"/>
  <c r="C18" i="3" s="1"/>
  <c r="T16" i="2"/>
  <c r="T65" i="2" s="1"/>
  <c r="C24" i="3" s="1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70" i="2" s="1"/>
  <c r="T37" i="2"/>
  <c r="T38" i="2"/>
  <c r="T39" i="2"/>
  <c r="T40" i="2"/>
  <c r="T41" i="2"/>
  <c r="T42" i="2"/>
  <c r="C10" i="2" s="1"/>
  <c r="T43" i="2"/>
  <c r="D47" i="2"/>
  <c r="E47" i="2"/>
  <c r="F47" i="2"/>
  <c r="F81" i="2" s="1"/>
  <c r="G47" i="2"/>
  <c r="G81" i="2" s="1"/>
  <c r="H47" i="2"/>
  <c r="H81" i="2" s="1"/>
  <c r="I47" i="2"/>
  <c r="I81" i="2" s="1"/>
  <c r="J47" i="2"/>
  <c r="J81" i="2" s="1"/>
  <c r="K47" i="2"/>
  <c r="K81" i="2" s="1"/>
  <c r="L47" i="2"/>
  <c r="L81" i="2" s="1"/>
  <c r="M47" i="2"/>
  <c r="M81" i="2" s="1"/>
  <c r="N47" i="2"/>
  <c r="N81" i="2" s="1"/>
  <c r="O47" i="2"/>
  <c r="O81" i="2" s="1"/>
  <c r="P47" i="2"/>
  <c r="P81" i="2" s="1"/>
  <c r="Q47" i="2"/>
  <c r="Q81" i="2" s="1"/>
  <c r="R47" i="2"/>
  <c r="R81" i="2" s="1"/>
  <c r="S47" i="2"/>
  <c r="S81" i="2" s="1"/>
  <c r="C47" i="2"/>
  <c r="U11" i="2"/>
  <c r="U12" i="2"/>
  <c r="U13" i="2"/>
  <c r="U14" i="2"/>
  <c r="U15" i="2"/>
  <c r="U16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T68" i="2" l="1"/>
  <c r="C21" i="3" s="1"/>
  <c r="T67" i="2"/>
  <c r="C22" i="3" s="1"/>
  <c r="T71" i="2"/>
  <c r="T81" i="2"/>
  <c r="N645" i="1"/>
  <c r="V645" i="1" s="1"/>
  <c r="C20" i="3" l="1"/>
  <c r="C10" i="3" s="1"/>
  <c r="C8" i="3" s="1"/>
  <c r="C70" i="3" s="1"/>
  <c r="N637" i="1"/>
  <c r="V637" i="1" s="1"/>
  <c r="N636" i="1"/>
  <c r="V636" i="1" s="1"/>
  <c r="N599" i="1" l="1"/>
  <c r="V599" i="1" s="1"/>
  <c r="D660" i="1" l="1"/>
  <c r="E660" i="1"/>
  <c r="F660" i="1"/>
  <c r="G660" i="1"/>
  <c r="H660" i="1"/>
  <c r="I660" i="1"/>
  <c r="J660" i="1"/>
  <c r="K660" i="1"/>
  <c r="L660" i="1"/>
  <c r="M660" i="1"/>
  <c r="O660" i="1"/>
  <c r="P660" i="1"/>
  <c r="Q660" i="1"/>
  <c r="R660" i="1"/>
  <c r="S660" i="1"/>
  <c r="T660" i="1"/>
  <c r="U660" i="1"/>
  <c r="O228" i="1"/>
  <c r="P228" i="1"/>
  <c r="Q228" i="1"/>
  <c r="R228" i="1"/>
  <c r="S228" i="1"/>
  <c r="T228" i="1"/>
  <c r="U228" i="1"/>
  <c r="N354" i="1" l="1"/>
  <c r="V354" i="1" s="1"/>
  <c r="N355" i="1"/>
  <c r="V355" i="1" s="1"/>
  <c r="N356" i="1"/>
  <c r="V356" i="1" s="1"/>
  <c r="N357" i="1"/>
  <c r="V357" i="1" s="1"/>
  <c r="N358" i="1"/>
  <c r="V358" i="1" s="1"/>
  <c r="U377" i="1"/>
  <c r="T377" i="1"/>
  <c r="S377" i="1"/>
  <c r="R377" i="1"/>
  <c r="Q377" i="1"/>
  <c r="P377" i="1"/>
  <c r="O377" i="1"/>
  <c r="M377" i="1"/>
  <c r="L377" i="1"/>
  <c r="K377" i="1"/>
  <c r="J377" i="1"/>
  <c r="I377" i="1"/>
  <c r="H377" i="1"/>
  <c r="G377" i="1"/>
  <c r="F377" i="1"/>
  <c r="E377" i="1"/>
  <c r="D377" i="1"/>
  <c r="N376" i="1"/>
  <c r="V376" i="1" s="1"/>
  <c r="N375" i="1"/>
  <c r="V375" i="1" s="1"/>
  <c r="N374" i="1"/>
  <c r="V374" i="1" s="1"/>
  <c r="N373" i="1"/>
  <c r="V373" i="1" s="1"/>
  <c r="N372" i="1"/>
  <c r="V372" i="1" s="1"/>
  <c r="N371" i="1"/>
  <c r="V371" i="1" s="1"/>
  <c r="N370" i="1"/>
  <c r="V370" i="1" s="1"/>
  <c r="N369" i="1"/>
  <c r="V369" i="1" s="1"/>
  <c r="N368" i="1"/>
  <c r="V368" i="1" s="1"/>
  <c r="N367" i="1"/>
  <c r="V367" i="1" s="1"/>
  <c r="N366" i="1"/>
  <c r="V366" i="1" s="1"/>
  <c r="N365" i="1"/>
  <c r="V365" i="1" s="1"/>
  <c r="N364" i="1"/>
  <c r="V364" i="1" s="1"/>
  <c r="N363" i="1"/>
  <c r="V363" i="1" s="1"/>
  <c r="N362" i="1"/>
  <c r="V362" i="1" s="1"/>
  <c r="N361" i="1"/>
  <c r="V361" i="1" s="1"/>
  <c r="N360" i="1"/>
  <c r="V360" i="1" s="1"/>
  <c r="N359" i="1"/>
  <c r="V359" i="1" s="1"/>
  <c r="N353" i="1"/>
  <c r="V353" i="1" s="1"/>
  <c r="N352" i="1"/>
  <c r="V352" i="1" s="1"/>
  <c r="N351" i="1"/>
  <c r="V351" i="1" s="1"/>
  <c r="N350" i="1"/>
  <c r="V350" i="1" s="1"/>
  <c r="N349" i="1"/>
  <c r="V349" i="1" s="1"/>
  <c r="N348" i="1"/>
  <c r="V348" i="1" s="1"/>
  <c r="N347" i="1"/>
  <c r="V347" i="1" s="1"/>
  <c r="N346" i="1"/>
  <c r="V346" i="1" s="1"/>
  <c r="N345" i="1"/>
  <c r="V345" i="1" s="1"/>
  <c r="N378" i="1"/>
  <c r="V378" i="1" s="1"/>
  <c r="N377" i="1" l="1"/>
  <c r="V377" i="1"/>
  <c r="O52" i="2" s="1"/>
  <c r="N492" i="1" l="1"/>
  <c r="V492" i="1" s="1"/>
  <c r="N493" i="1"/>
  <c r="V493" i="1" s="1"/>
  <c r="N494" i="1"/>
  <c r="V494" i="1" s="1"/>
  <c r="N495" i="1"/>
  <c r="V495" i="1" s="1"/>
  <c r="U506" i="1"/>
  <c r="T506" i="1"/>
  <c r="S506" i="1"/>
  <c r="R506" i="1"/>
  <c r="Q506" i="1"/>
  <c r="P506" i="1"/>
  <c r="O506" i="1"/>
  <c r="M506" i="1"/>
  <c r="L506" i="1"/>
  <c r="K506" i="1"/>
  <c r="J506" i="1"/>
  <c r="I506" i="1"/>
  <c r="H506" i="1"/>
  <c r="G506" i="1"/>
  <c r="F506" i="1"/>
  <c r="E506" i="1"/>
  <c r="D506" i="1"/>
  <c r="N505" i="1"/>
  <c r="V505" i="1" s="1"/>
  <c r="N504" i="1"/>
  <c r="V504" i="1" s="1"/>
  <c r="N503" i="1"/>
  <c r="V503" i="1" s="1"/>
  <c r="N502" i="1"/>
  <c r="V502" i="1" s="1"/>
  <c r="N501" i="1"/>
  <c r="V501" i="1" s="1"/>
  <c r="N500" i="1"/>
  <c r="V500" i="1" s="1"/>
  <c r="N499" i="1"/>
  <c r="V499" i="1" s="1"/>
  <c r="N498" i="1"/>
  <c r="V498" i="1" s="1"/>
  <c r="N497" i="1"/>
  <c r="V497" i="1" s="1"/>
  <c r="N496" i="1"/>
  <c r="V496" i="1" s="1"/>
  <c r="N491" i="1"/>
  <c r="V491" i="1" s="1"/>
  <c r="N490" i="1"/>
  <c r="V490" i="1" s="1"/>
  <c r="N489" i="1"/>
  <c r="V489" i="1" s="1"/>
  <c r="N488" i="1"/>
  <c r="V488" i="1" s="1"/>
  <c r="N487" i="1"/>
  <c r="V487" i="1" s="1"/>
  <c r="N486" i="1"/>
  <c r="V486" i="1" s="1"/>
  <c r="N485" i="1"/>
  <c r="V485" i="1" s="1"/>
  <c r="N484" i="1"/>
  <c r="V484" i="1" s="1"/>
  <c r="N483" i="1"/>
  <c r="V483" i="1" s="1"/>
  <c r="N482" i="1"/>
  <c r="V482" i="1" s="1"/>
  <c r="N481" i="1"/>
  <c r="V481" i="1" s="1"/>
  <c r="N480" i="1"/>
  <c r="V480" i="1" s="1"/>
  <c r="N479" i="1"/>
  <c r="V479" i="1" s="1"/>
  <c r="N478" i="1"/>
  <c r="V478" i="1" s="1"/>
  <c r="N477" i="1"/>
  <c r="V477" i="1" s="1"/>
  <c r="N476" i="1"/>
  <c r="V476" i="1" s="1"/>
  <c r="N475" i="1"/>
  <c r="N506" i="1" l="1"/>
  <c r="V475" i="1"/>
  <c r="V506" i="1" s="1"/>
  <c r="S52" i="2" s="1"/>
  <c r="N293" i="1" l="1"/>
  <c r="V293" i="1" s="1"/>
  <c r="N288" i="1"/>
  <c r="V288" i="1" s="1"/>
  <c r="D310" i="1"/>
  <c r="E310" i="1"/>
  <c r="F310" i="1"/>
  <c r="G310" i="1"/>
  <c r="H310" i="1"/>
  <c r="I310" i="1"/>
  <c r="J310" i="1"/>
  <c r="K310" i="1"/>
  <c r="L310" i="1"/>
  <c r="M310" i="1"/>
  <c r="O310" i="1"/>
  <c r="P310" i="1"/>
  <c r="Q310" i="1"/>
  <c r="R310" i="1"/>
  <c r="S310" i="1"/>
  <c r="T310" i="1"/>
  <c r="U310" i="1"/>
  <c r="N309" i="1"/>
  <c r="V309" i="1" s="1"/>
  <c r="N308" i="1"/>
  <c r="V308" i="1" s="1"/>
  <c r="N307" i="1"/>
  <c r="V307" i="1" s="1"/>
  <c r="N306" i="1"/>
  <c r="V306" i="1" s="1"/>
  <c r="N305" i="1"/>
  <c r="V305" i="1" s="1"/>
  <c r="N304" i="1"/>
  <c r="V304" i="1" s="1"/>
  <c r="N303" i="1"/>
  <c r="V303" i="1" s="1"/>
  <c r="N302" i="1"/>
  <c r="V302" i="1" s="1"/>
  <c r="N301" i="1"/>
  <c r="V301" i="1" s="1"/>
  <c r="N300" i="1"/>
  <c r="V300" i="1" s="1"/>
  <c r="N299" i="1"/>
  <c r="V299" i="1" s="1"/>
  <c r="N298" i="1"/>
  <c r="V298" i="1" s="1"/>
  <c r="N297" i="1"/>
  <c r="V297" i="1" s="1"/>
  <c r="N296" i="1"/>
  <c r="V296" i="1" s="1"/>
  <c r="N295" i="1"/>
  <c r="V295" i="1" s="1"/>
  <c r="N294" i="1"/>
  <c r="V294" i="1" s="1"/>
  <c r="N292" i="1"/>
  <c r="V292" i="1" s="1"/>
  <c r="N291" i="1"/>
  <c r="V291" i="1" s="1"/>
  <c r="N290" i="1"/>
  <c r="V290" i="1" s="1"/>
  <c r="N289" i="1"/>
  <c r="V289" i="1" s="1"/>
  <c r="N287" i="1"/>
  <c r="V287" i="1" s="1"/>
  <c r="N286" i="1"/>
  <c r="V286" i="1" s="1"/>
  <c r="N285" i="1"/>
  <c r="V285" i="1" s="1"/>
  <c r="N284" i="1"/>
  <c r="V284" i="1" s="1"/>
  <c r="N283" i="1"/>
  <c r="V283" i="1" s="1"/>
  <c r="N282" i="1"/>
  <c r="V282" i="1" s="1"/>
  <c r="N281" i="1"/>
  <c r="V281" i="1" s="1"/>
  <c r="N280" i="1"/>
  <c r="V280" i="1" s="1"/>
  <c r="N279" i="1"/>
  <c r="V279" i="1" s="1"/>
  <c r="N278" i="1"/>
  <c r="V278" i="1" s="1"/>
  <c r="N277" i="1"/>
  <c r="V277" i="1" s="1"/>
  <c r="N276" i="1"/>
  <c r="V276" i="1" s="1"/>
  <c r="N275" i="1"/>
  <c r="V275" i="1" s="1"/>
  <c r="N274" i="1"/>
  <c r="V274" i="1" s="1"/>
  <c r="N273" i="1"/>
  <c r="V273" i="1" s="1"/>
  <c r="N272" i="1"/>
  <c r="V272" i="1" s="1"/>
  <c r="V310" i="1" l="1"/>
  <c r="L52" i="2" s="1"/>
  <c r="N310" i="1"/>
  <c r="U271" i="1" l="1"/>
  <c r="V46" i="1"/>
  <c r="V64" i="1"/>
  <c r="V72" i="1"/>
  <c r="N623" i="1"/>
  <c r="V623" i="1" s="1"/>
  <c r="N583" i="1"/>
  <c r="V583" i="1" s="1"/>
  <c r="N584" i="1"/>
  <c r="V584" i="1" s="1"/>
  <c r="N429" i="1"/>
  <c r="V429" i="1" s="1"/>
  <c r="N398" i="1"/>
  <c r="V398" i="1" s="1"/>
  <c r="N242" i="1"/>
  <c r="V242" i="1" s="1"/>
  <c r="N211" i="1"/>
  <c r="V211" i="1" s="1"/>
  <c r="N167" i="1"/>
  <c r="V167" i="1" s="1"/>
  <c r="N131" i="1"/>
  <c r="V131" i="1" s="1"/>
  <c r="N97" i="1"/>
  <c r="V97" i="1" s="1"/>
  <c r="N50" i="1"/>
  <c r="V50" i="1" s="1"/>
  <c r="N51" i="1"/>
  <c r="V51" i="1" s="1"/>
  <c r="N52" i="1"/>
  <c r="V52" i="1" s="1"/>
  <c r="N53" i="1"/>
  <c r="V53" i="1" s="1"/>
  <c r="N54" i="1"/>
  <c r="V54" i="1" s="1"/>
  <c r="N55" i="1"/>
  <c r="V55" i="1" s="1"/>
  <c r="N56" i="1"/>
  <c r="V56" i="1" s="1"/>
  <c r="N57" i="1"/>
  <c r="V57" i="1" s="1"/>
  <c r="N58" i="1"/>
  <c r="V58" i="1" s="1"/>
  <c r="N27" i="1"/>
  <c r="V27" i="1" s="1"/>
  <c r="U10" i="2" l="1"/>
  <c r="T82" i="1" l="1"/>
  <c r="U82" i="1"/>
  <c r="U45" i="2" l="1"/>
  <c r="U47" i="2" l="1"/>
  <c r="U48" i="2"/>
  <c r="T45" i="2"/>
  <c r="T47" i="2" s="1"/>
  <c r="S44" i="2"/>
  <c r="S46" i="2" s="1"/>
  <c r="S56" i="2" s="1"/>
  <c r="R44" i="2"/>
  <c r="R46" i="2" s="1"/>
  <c r="Q44" i="2"/>
  <c r="Q46" i="2" s="1"/>
  <c r="P44" i="2"/>
  <c r="P46" i="2" s="1"/>
  <c r="O44" i="2"/>
  <c r="O46" i="2" s="1"/>
  <c r="O56" i="2" s="1"/>
  <c r="N44" i="2"/>
  <c r="N46" i="2" s="1"/>
  <c r="M44" i="2"/>
  <c r="M46" i="2" s="1"/>
  <c r="L44" i="2"/>
  <c r="L46" i="2" s="1"/>
  <c r="L56" i="2" s="1"/>
  <c r="K44" i="2"/>
  <c r="K46" i="2" s="1"/>
  <c r="J44" i="2"/>
  <c r="J46" i="2" s="1"/>
  <c r="I44" i="2"/>
  <c r="I46" i="2" s="1"/>
  <c r="H44" i="2"/>
  <c r="H46" i="2" s="1"/>
  <c r="G44" i="2"/>
  <c r="G46" i="2" s="1"/>
  <c r="F44" i="2"/>
  <c r="F46" i="2" s="1"/>
  <c r="E44" i="2"/>
  <c r="E46" i="2" s="1"/>
  <c r="C17" i="2"/>
  <c r="T10" i="2"/>
  <c r="T59" i="2" s="1"/>
  <c r="D44" i="2" l="1"/>
  <c r="D46" i="2" s="1"/>
  <c r="C44" i="2"/>
  <c r="C46" i="2" s="1"/>
  <c r="T48" i="2"/>
  <c r="U17" i="2" l="1"/>
  <c r="U44" i="2" s="1"/>
  <c r="U46" i="2" s="1"/>
  <c r="T17" i="2"/>
  <c r="N590" i="1"/>
  <c r="N592" i="1"/>
  <c r="V592" i="1" s="1"/>
  <c r="N591" i="1"/>
  <c r="V591" i="1" s="1"/>
  <c r="T44" i="2" l="1"/>
  <c r="T46" i="2" s="1"/>
  <c r="T49" i="2" s="1"/>
  <c r="T66" i="2"/>
  <c r="T72" i="2" s="1"/>
  <c r="N532" i="1"/>
  <c r="V532" i="1" s="1"/>
  <c r="N539" i="1"/>
  <c r="V539" i="1" s="1"/>
  <c r="N659" i="1" l="1"/>
  <c r="V659" i="1" s="1"/>
  <c r="N658" i="1"/>
  <c r="V658" i="1" s="1"/>
  <c r="N657" i="1"/>
  <c r="V657" i="1" s="1"/>
  <c r="N656" i="1"/>
  <c r="V656" i="1" s="1"/>
  <c r="N655" i="1"/>
  <c r="V655" i="1" s="1"/>
  <c r="N654" i="1"/>
  <c r="V654" i="1" s="1"/>
  <c r="N653" i="1"/>
  <c r="V653" i="1" s="1"/>
  <c r="N652" i="1"/>
  <c r="V652" i="1" s="1"/>
  <c r="N651" i="1"/>
  <c r="V651" i="1" s="1"/>
  <c r="N650" i="1"/>
  <c r="V650" i="1" s="1"/>
  <c r="N649" i="1"/>
  <c r="V649" i="1" s="1"/>
  <c r="N648" i="1"/>
  <c r="V648" i="1" s="1"/>
  <c r="N647" i="1"/>
  <c r="V647" i="1" s="1"/>
  <c r="N646" i="1"/>
  <c r="V646" i="1" s="1"/>
  <c r="N644" i="1"/>
  <c r="V644" i="1" s="1"/>
  <c r="N643" i="1"/>
  <c r="V643" i="1" s="1"/>
  <c r="N642" i="1"/>
  <c r="V642" i="1" s="1"/>
  <c r="N641" i="1"/>
  <c r="V641" i="1" s="1"/>
  <c r="N640" i="1"/>
  <c r="V640" i="1" s="1"/>
  <c r="N639" i="1"/>
  <c r="V639" i="1" s="1"/>
  <c r="N638" i="1"/>
  <c r="V638" i="1" s="1"/>
  <c r="N635" i="1"/>
  <c r="V635" i="1" s="1"/>
  <c r="N634" i="1"/>
  <c r="V634" i="1" s="1"/>
  <c r="N633" i="1"/>
  <c r="V633" i="1" s="1"/>
  <c r="N632" i="1"/>
  <c r="V632" i="1" s="1"/>
  <c r="N631" i="1"/>
  <c r="V631" i="1" s="1"/>
  <c r="N630" i="1"/>
  <c r="V630" i="1" s="1"/>
  <c r="N629" i="1"/>
  <c r="V629" i="1" s="1"/>
  <c r="N628" i="1"/>
  <c r="V628" i="1" s="1"/>
  <c r="N627" i="1"/>
  <c r="V627" i="1" s="1"/>
  <c r="N626" i="1"/>
  <c r="V626" i="1" s="1"/>
  <c r="N625" i="1"/>
  <c r="V625" i="1" s="1"/>
  <c r="N624" i="1"/>
  <c r="V624" i="1" s="1"/>
  <c r="N622" i="1"/>
  <c r="V622" i="1" s="1"/>
  <c r="N621" i="1"/>
  <c r="V621" i="1" s="1"/>
  <c r="N620" i="1"/>
  <c r="V620" i="1" s="1"/>
  <c r="N619" i="1"/>
  <c r="V619" i="1" s="1"/>
  <c r="N618" i="1"/>
  <c r="V618" i="1" s="1"/>
  <c r="N617" i="1"/>
  <c r="V617" i="1" s="1"/>
  <c r="N616" i="1"/>
  <c r="V616" i="1" s="1"/>
  <c r="N615" i="1"/>
  <c r="V615" i="1" s="1"/>
  <c r="N614" i="1"/>
  <c r="V614" i="1" s="1"/>
  <c r="N613" i="1"/>
  <c r="V613" i="1" s="1"/>
  <c r="N612" i="1"/>
  <c r="V612" i="1" s="1"/>
  <c r="N611" i="1"/>
  <c r="V611" i="1" s="1"/>
  <c r="N610" i="1"/>
  <c r="V610" i="1" s="1"/>
  <c r="N609" i="1"/>
  <c r="V609" i="1" s="1"/>
  <c r="N608" i="1"/>
  <c r="V608" i="1" s="1"/>
  <c r="N607" i="1"/>
  <c r="V607" i="1" s="1"/>
  <c r="N606" i="1"/>
  <c r="V606" i="1" s="1"/>
  <c r="N605" i="1"/>
  <c r="V605" i="1" s="1"/>
  <c r="N604" i="1"/>
  <c r="V604" i="1" s="1"/>
  <c r="N603" i="1"/>
  <c r="V603" i="1" s="1"/>
  <c r="N602" i="1"/>
  <c r="V602" i="1" s="1"/>
  <c r="N601" i="1"/>
  <c r="V601" i="1" s="1"/>
  <c r="N600" i="1"/>
  <c r="V600" i="1" s="1"/>
  <c r="N598" i="1"/>
  <c r="V598" i="1" s="1"/>
  <c r="N597" i="1"/>
  <c r="V597" i="1" s="1"/>
  <c r="N596" i="1"/>
  <c r="V596" i="1" s="1"/>
  <c r="N595" i="1"/>
  <c r="V595" i="1" s="1"/>
  <c r="N594" i="1"/>
  <c r="V594" i="1" s="1"/>
  <c r="N593" i="1"/>
  <c r="V593" i="1" s="1"/>
  <c r="U589" i="1"/>
  <c r="U661" i="1" s="1"/>
  <c r="T589" i="1"/>
  <c r="T661" i="1" s="1"/>
  <c r="S589" i="1"/>
  <c r="S661" i="1" s="1"/>
  <c r="R589" i="1"/>
  <c r="Q589" i="1"/>
  <c r="Q661" i="1" s="1"/>
  <c r="P589" i="1"/>
  <c r="P661" i="1" s="1"/>
  <c r="O589" i="1"/>
  <c r="O661" i="1" s="1"/>
  <c r="M589" i="1"/>
  <c r="M661" i="1" s="1"/>
  <c r="L589" i="1"/>
  <c r="L661" i="1" s="1"/>
  <c r="K589" i="1"/>
  <c r="K661" i="1" s="1"/>
  <c r="J589" i="1"/>
  <c r="J661" i="1" s="1"/>
  <c r="I589" i="1"/>
  <c r="I661" i="1" s="1"/>
  <c r="H589" i="1"/>
  <c r="H661" i="1" s="1"/>
  <c r="G589" i="1"/>
  <c r="G661" i="1" s="1"/>
  <c r="F589" i="1"/>
  <c r="F661" i="1" s="1"/>
  <c r="E589" i="1"/>
  <c r="E661" i="1" s="1"/>
  <c r="D589" i="1"/>
  <c r="D661" i="1" s="1"/>
  <c r="N588" i="1"/>
  <c r="V588" i="1" s="1"/>
  <c r="N587" i="1"/>
  <c r="V587" i="1" s="1"/>
  <c r="N586" i="1"/>
  <c r="V586" i="1" s="1"/>
  <c r="N585" i="1"/>
  <c r="V585" i="1" s="1"/>
  <c r="N582" i="1"/>
  <c r="V582" i="1" s="1"/>
  <c r="N581" i="1"/>
  <c r="V581" i="1" s="1"/>
  <c r="N580" i="1"/>
  <c r="V580" i="1" s="1"/>
  <c r="N579" i="1"/>
  <c r="V579" i="1" s="1"/>
  <c r="N578" i="1"/>
  <c r="V578" i="1" s="1"/>
  <c r="N577" i="1"/>
  <c r="V577" i="1" s="1"/>
  <c r="N576" i="1"/>
  <c r="V576" i="1" s="1"/>
  <c r="N575" i="1"/>
  <c r="V575" i="1" s="1"/>
  <c r="N574" i="1"/>
  <c r="V574" i="1" s="1"/>
  <c r="N573" i="1"/>
  <c r="V573" i="1" s="1"/>
  <c r="N572" i="1"/>
  <c r="V572" i="1" s="1"/>
  <c r="N571" i="1"/>
  <c r="V571" i="1" s="1"/>
  <c r="N570" i="1"/>
  <c r="V570" i="1" s="1"/>
  <c r="N569" i="1"/>
  <c r="V569" i="1" s="1"/>
  <c r="N568" i="1"/>
  <c r="V568" i="1" s="1"/>
  <c r="N567" i="1"/>
  <c r="V567" i="1" s="1"/>
  <c r="N566" i="1"/>
  <c r="V566" i="1" s="1"/>
  <c r="N565" i="1"/>
  <c r="V565" i="1" s="1"/>
  <c r="N564" i="1"/>
  <c r="V564" i="1" s="1"/>
  <c r="N563" i="1"/>
  <c r="V563" i="1" s="1"/>
  <c r="N562" i="1"/>
  <c r="V562" i="1" s="1"/>
  <c r="N561" i="1"/>
  <c r="V561" i="1" s="1"/>
  <c r="N560" i="1"/>
  <c r="V560" i="1" s="1"/>
  <c r="N559" i="1"/>
  <c r="V559" i="1" s="1"/>
  <c r="N558" i="1"/>
  <c r="V558" i="1" s="1"/>
  <c r="N557" i="1"/>
  <c r="V557" i="1" s="1"/>
  <c r="N556" i="1"/>
  <c r="V556" i="1" s="1"/>
  <c r="N555" i="1"/>
  <c r="V555" i="1" s="1"/>
  <c r="N554" i="1"/>
  <c r="V554" i="1" s="1"/>
  <c r="N553" i="1"/>
  <c r="V553" i="1" s="1"/>
  <c r="N552" i="1"/>
  <c r="V552" i="1" s="1"/>
  <c r="N551" i="1"/>
  <c r="V551" i="1" s="1"/>
  <c r="N550" i="1"/>
  <c r="V550" i="1" s="1"/>
  <c r="N549" i="1"/>
  <c r="V549" i="1" s="1"/>
  <c r="N548" i="1"/>
  <c r="V548" i="1" s="1"/>
  <c r="N547" i="1"/>
  <c r="V547" i="1" s="1"/>
  <c r="N546" i="1"/>
  <c r="V546" i="1" s="1"/>
  <c r="N545" i="1"/>
  <c r="V545" i="1" s="1"/>
  <c r="N544" i="1"/>
  <c r="V544" i="1" s="1"/>
  <c r="N543" i="1"/>
  <c r="V543" i="1" s="1"/>
  <c r="N542" i="1"/>
  <c r="V542" i="1" s="1"/>
  <c r="N541" i="1"/>
  <c r="V541" i="1" s="1"/>
  <c r="N540" i="1"/>
  <c r="V540" i="1" s="1"/>
  <c r="N538" i="1"/>
  <c r="V538" i="1" s="1"/>
  <c r="N537" i="1"/>
  <c r="V537" i="1" s="1"/>
  <c r="N536" i="1"/>
  <c r="V536" i="1" s="1"/>
  <c r="N535" i="1"/>
  <c r="V535" i="1" s="1"/>
  <c r="N534" i="1"/>
  <c r="V534" i="1" s="1"/>
  <c r="N533" i="1"/>
  <c r="V533" i="1" s="1"/>
  <c r="N531" i="1"/>
  <c r="V531" i="1" s="1"/>
  <c r="N530" i="1"/>
  <c r="V530" i="1" s="1"/>
  <c r="N529" i="1"/>
  <c r="V529" i="1" s="1"/>
  <c r="N528" i="1"/>
  <c r="V528" i="1" s="1"/>
  <c r="N527" i="1"/>
  <c r="V527" i="1" s="1"/>
  <c r="N526" i="1"/>
  <c r="V526" i="1" s="1"/>
  <c r="N525" i="1"/>
  <c r="V525" i="1" s="1"/>
  <c r="N524" i="1"/>
  <c r="V524" i="1" s="1"/>
  <c r="N523" i="1"/>
  <c r="V523" i="1" s="1"/>
  <c r="N522" i="1"/>
  <c r="V522" i="1" s="1"/>
  <c r="N521" i="1"/>
  <c r="V521" i="1" s="1"/>
  <c r="N520" i="1"/>
  <c r="V520" i="1" s="1"/>
  <c r="N519" i="1"/>
  <c r="V519" i="1" s="1"/>
  <c r="N518" i="1"/>
  <c r="V518" i="1" s="1"/>
  <c r="N517" i="1"/>
  <c r="V517" i="1" s="1"/>
  <c r="N516" i="1"/>
  <c r="V516" i="1" s="1"/>
  <c r="N515" i="1"/>
  <c r="V515" i="1" s="1"/>
  <c r="N514" i="1"/>
  <c r="V514" i="1" s="1"/>
  <c r="N513" i="1"/>
  <c r="V513" i="1" s="1"/>
  <c r="N512" i="1"/>
  <c r="V512" i="1" s="1"/>
  <c r="N511" i="1"/>
  <c r="V511" i="1" s="1"/>
  <c r="N510" i="1"/>
  <c r="V510" i="1" s="1"/>
  <c r="N509" i="1"/>
  <c r="V509" i="1" s="1"/>
  <c r="N508" i="1"/>
  <c r="V508" i="1" s="1"/>
  <c r="R661" i="1" l="1"/>
  <c r="N660" i="1"/>
  <c r="V589" i="1"/>
  <c r="V590" i="1"/>
  <c r="N589" i="1"/>
  <c r="N661" i="1" l="1"/>
  <c r="V660" i="1"/>
  <c r="D52" i="2" s="1"/>
  <c r="D56" i="2" s="1"/>
  <c r="E52" i="2"/>
  <c r="E56" i="2" s="1"/>
  <c r="V661" i="1" l="1"/>
  <c r="N414" i="1"/>
  <c r="V414" i="1" s="1"/>
  <c r="N415" i="1"/>
  <c r="V415" i="1" s="1"/>
  <c r="N416" i="1"/>
  <c r="V416" i="1" s="1"/>
  <c r="N417" i="1"/>
  <c r="V417" i="1" s="1"/>
  <c r="N418" i="1"/>
  <c r="V418" i="1" s="1"/>
  <c r="N419" i="1"/>
  <c r="V419" i="1" s="1"/>
  <c r="N420" i="1"/>
  <c r="V420" i="1" s="1"/>
  <c r="N421" i="1"/>
  <c r="V421" i="1" s="1"/>
  <c r="N422" i="1"/>
  <c r="V422" i="1" s="1"/>
  <c r="N423" i="1"/>
  <c r="V423" i="1" s="1"/>
  <c r="N424" i="1"/>
  <c r="V424" i="1" s="1"/>
  <c r="N425" i="1"/>
  <c r="V425" i="1" s="1"/>
  <c r="N426" i="1"/>
  <c r="V426" i="1" s="1"/>
  <c r="N427" i="1"/>
  <c r="V427" i="1" s="1"/>
  <c r="N428" i="1"/>
  <c r="V428" i="1" s="1"/>
  <c r="N430" i="1"/>
  <c r="V430" i="1" s="1"/>
  <c r="N431" i="1"/>
  <c r="V431" i="1" s="1"/>
  <c r="N432" i="1"/>
  <c r="V432" i="1" s="1"/>
  <c r="N433" i="1"/>
  <c r="V433" i="1" s="1"/>
  <c r="N434" i="1"/>
  <c r="V434" i="1" s="1"/>
  <c r="N435" i="1"/>
  <c r="V435" i="1" s="1"/>
  <c r="N436" i="1"/>
  <c r="V436" i="1" s="1"/>
  <c r="N437" i="1"/>
  <c r="V437" i="1" s="1"/>
  <c r="N438" i="1"/>
  <c r="V438" i="1" s="1"/>
  <c r="N439" i="1"/>
  <c r="V439" i="1" s="1"/>
  <c r="N440" i="1"/>
  <c r="V440" i="1" s="1"/>
  <c r="N441" i="1"/>
  <c r="V441" i="1" s="1"/>
  <c r="N442" i="1"/>
  <c r="V442" i="1" s="1"/>
  <c r="N443" i="1"/>
  <c r="V443" i="1" s="1"/>
  <c r="N444" i="1"/>
  <c r="V444" i="1" s="1"/>
  <c r="N445" i="1"/>
  <c r="V445" i="1" s="1"/>
  <c r="N446" i="1"/>
  <c r="V446" i="1" s="1"/>
  <c r="N447" i="1"/>
  <c r="V447" i="1" s="1"/>
  <c r="N399" i="1" l="1"/>
  <c r="V399" i="1" s="1"/>
  <c r="N245" i="1" l="1"/>
  <c r="V245" i="1" s="1"/>
  <c r="N215" i="1" l="1"/>
  <c r="V215" i="1" s="1"/>
  <c r="N171" i="1" l="1"/>
  <c r="V171" i="1" s="1"/>
  <c r="N147" i="1" l="1"/>
  <c r="V147" i="1" s="1"/>
  <c r="N132" i="1"/>
  <c r="V132" i="1" s="1"/>
  <c r="N99" i="1" l="1"/>
  <c r="V99" i="1" s="1"/>
  <c r="D82" i="1"/>
  <c r="E82" i="1"/>
  <c r="F82" i="1"/>
  <c r="G82" i="1"/>
  <c r="H82" i="1"/>
  <c r="I82" i="1"/>
  <c r="J82" i="1"/>
  <c r="K82" i="1"/>
  <c r="L82" i="1"/>
  <c r="M82" i="1"/>
  <c r="O82" i="1"/>
  <c r="P82" i="1"/>
  <c r="Q82" i="1"/>
  <c r="R82" i="1"/>
  <c r="S82" i="1"/>
  <c r="N62" i="1" l="1"/>
  <c r="V62" i="1" s="1"/>
  <c r="R41" i="1"/>
  <c r="S41" i="1"/>
  <c r="T41" i="1"/>
  <c r="N31" i="1"/>
  <c r="V31" i="1" s="1"/>
  <c r="N81" i="1" l="1"/>
  <c r="V81" i="1" s="1"/>
  <c r="N80" i="1"/>
  <c r="V80" i="1" s="1"/>
  <c r="N79" i="1"/>
  <c r="V79" i="1" s="1"/>
  <c r="N78" i="1"/>
  <c r="V78" i="1" s="1"/>
  <c r="N77" i="1"/>
  <c r="V77" i="1" s="1"/>
  <c r="N76" i="1"/>
  <c r="V76" i="1" s="1"/>
  <c r="N75" i="1"/>
  <c r="V75" i="1" s="1"/>
  <c r="N74" i="1"/>
  <c r="V74" i="1" s="1"/>
  <c r="N73" i="1"/>
  <c r="V73" i="1" s="1"/>
  <c r="N71" i="1"/>
  <c r="V71" i="1" s="1"/>
  <c r="N70" i="1"/>
  <c r="V70" i="1" s="1"/>
  <c r="N69" i="1"/>
  <c r="V69" i="1" s="1"/>
  <c r="N68" i="1"/>
  <c r="V68" i="1" s="1"/>
  <c r="N67" i="1"/>
  <c r="V67" i="1" s="1"/>
  <c r="N66" i="1"/>
  <c r="V66" i="1" s="1"/>
  <c r="N65" i="1"/>
  <c r="V65" i="1" s="1"/>
  <c r="N63" i="1"/>
  <c r="V63" i="1" s="1"/>
  <c r="N61" i="1"/>
  <c r="V61" i="1" s="1"/>
  <c r="N60" i="1"/>
  <c r="V60" i="1" s="1"/>
  <c r="N59" i="1"/>
  <c r="V59" i="1" s="1"/>
  <c r="N49" i="1"/>
  <c r="V49" i="1" s="1"/>
  <c r="N48" i="1"/>
  <c r="V48" i="1" s="1"/>
  <c r="N47" i="1"/>
  <c r="V47" i="1" s="1"/>
  <c r="N45" i="1"/>
  <c r="V45" i="1" s="1"/>
  <c r="N44" i="1"/>
  <c r="V44" i="1" s="1"/>
  <c r="N43" i="1"/>
  <c r="V43" i="1" s="1"/>
  <c r="N42" i="1"/>
  <c r="N82" i="1" l="1"/>
  <c r="V42" i="1"/>
  <c r="V82" i="1" s="1"/>
  <c r="G52" i="2" s="1"/>
  <c r="G56" i="2" s="1"/>
  <c r="T271" i="1"/>
  <c r="S271" i="1"/>
  <c r="R271" i="1"/>
  <c r="Q271" i="1"/>
  <c r="P271" i="1"/>
  <c r="O271" i="1"/>
  <c r="M271" i="1"/>
  <c r="L271" i="1"/>
  <c r="K271" i="1"/>
  <c r="J271" i="1"/>
  <c r="I271" i="1"/>
  <c r="H271" i="1"/>
  <c r="G271" i="1"/>
  <c r="F271" i="1"/>
  <c r="E271" i="1"/>
  <c r="D271" i="1"/>
  <c r="N270" i="1"/>
  <c r="V270" i="1" s="1"/>
  <c r="N269" i="1"/>
  <c r="V269" i="1" s="1"/>
  <c r="N268" i="1"/>
  <c r="V268" i="1" s="1"/>
  <c r="N267" i="1"/>
  <c r="V267" i="1" s="1"/>
  <c r="N266" i="1"/>
  <c r="V266" i="1" s="1"/>
  <c r="N265" i="1"/>
  <c r="V265" i="1" s="1"/>
  <c r="N264" i="1"/>
  <c r="V264" i="1" s="1"/>
  <c r="N263" i="1"/>
  <c r="V263" i="1" s="1"/>
  <c r="N262" i="1"/>
  <c r="V262" i="1" s="1"/>
  <c r="N261" i="1"/>
  <c r="V261" i="1" s="1"/>
  <c r="N260" i="1"/>
  <c r="V260" i="1" s="1"/>
  <c r="N259" i="1"/>
  <c r="V259" i="1" s="1"/>
  <c r="N258" i="1"/>
  <c r="V258" i="1" s="1"/>
  <c r="N257" i="1"/>
  <c r="V257" i="1" s="1"/>
  <c r="N256" i="1"/>
  <c r="V256" i="1" s="1"/>
  <c r="N255" i="1"/>
  <c r="V255" i="1" s="1"/>
  <c r="N254" i="1"/>
  <c r="V254" i="1" s="1"/>
  <c r="N253" i="1"/>
  <c r="V253" i="1" s="1"/>
  <c r="N252" i="1"/>
  <c r="V252" i="1" s="1"/>
  <c r="N251" i="1"/>
  <c r="V251" i="1" s="1"/>
  <c r="N250" i="1"/>
  <c r="V250" i="1" s="1"/>
  <c r="N249" i="1"/>
  <c r="V249" i="1" s="1"/>
  <c r="N248" i="1"/>
  <c r="V248" i="1" s="1"/>
  <c r="N247" i="1"/>
  <c r="V247" i="1" s="1"/>
  <c r="N246" i="1"/>
  <c r="V246" i="1" s="1"/>
  <c r="N244" i="1"/>
  <c r="V244" i="1" s="1"/>
  <c r="N243" i="1"/>
  <c r="V243" i="1" s="1"/>
  <c r="N241" i="1"/>
  <c r="V241" i="1" s="1"/>
  <c r="N240" i="1"/>
  <c r="V240" i="1" s="1"/>
  <c r="N239" i="1"/>
  <c r="V239" i="1" s="1"/>
  <c r="N238" i="1"/>
  <c r="V238" i="1" s="1"/>
  <c r="N237" i="1"/>
  <c r="V237" i="1" s="1"/>
  <c r="N236" i="1"/>
  <c r="V236" i="1" s="1"/>
  <c r="N235" i="1"/>
  <c r="V235" i="1" s="1"/>
  <c r="N234" i="1"/>
  <c r="V234" i="1" s="1"/>
  <c r="N233" i="1"/>
  <c r="V233" i="1" s="1"/>
  <c r="N232" i="1"/>
  <c r="V232" i="1" s="1"/>
  <c r="N231" i="1"/>
  <c r="V231" i="1" s="1"/>
  <c r="N230" i="1"/>
  <c r="V230" i="1" s="1"/>
  <c r="N229" i="1"/>
  <c r="D152" i="1"/>
  <c r="E152" i="1"/>
  <c r="F152" i="1"/>
  <c r="G152" i="1"/>
  <c r="H152" i="1"/>
  <c r="I152" i="1"/>
  <c r="J152" i="1"/>
  <c r="K152" i="1"/>
  <c r="L152" i="1"/>
  <c r="M152" i="1"/>
  <c r="O152" i="1"/>
  <c r="P152" i="1"/>
  <c r="Q152" i="1"/>
  <c r="R152" i="1"/>
  <c r="S152" i="1"/>
  <c r="T152" i="1"/>
  <c r="U152" i="1"/>
  <c r="N151" i="1"/>
  <c r="V151" i="1" s="1"/>
  <c r="N150" i="1"/>
  <c r="V150" i="1" s="1"/>
  <c r="N149" i="1"/>
  <c r="V149" i="1" s="1"/>
  <c r="N148" i="1"/>
  <c r="V148" i="1" s="1"/>
  <c r="N146" i="1"/>
  <c r="V146" i="1" s="1"/>
  <c r="N145" i="1"/>
  <c r="V145" i="1" s="1"/>
  <c r="N144" i="1"/>
  <c r="V144" i="1" s="1"/>
  <c r="N143" i="1"/>
  <c r="V143" i="1" s="1"/>
  <c r="N142" i="1"/>
  <c r="V142" i="1" s="1"/>
  <c r="N141" i="1"/>
  <c r="V141" i="1" s="1"/>
  <c r="N140" i="1"/>
  <c r="V140" i="1" s="1"/>
  <c r="N139" i="1"/>
  <c r="V139" i="1" s="1"/>
  <c r="N138" i="1"/>
  <c r="V138" i="1" s="1"/>
  <c r="N137" i="1"/>
  <c r="V137" i="1" s="1"/>
  <c r="N136" i="1"/>
  <c r="V136" i="1" s="1"/>
  <c r="N135" i="1"/>
  <c r="V135" i="1" s="1"/>
  <c r="N134" i="1"/>
  <c r="V134" i="1" s="1"/>
  <c r="N133" i="1"/>
  <c r="V133" i="1" s="1"/>
  <c r="N130" i="1"/>
  <c r="V130" i="1" s="1"/>
  <c r="N129" i="1"/>
  <c r="V129" i="1" s="1"/>
  <c r="N128" i="1"/>
  <c r="V128" i="1" s="1"/>
  <c r="N127" i="1"/>
  <c r="V127" i="1" s="1"/>
  <c r="N126" i="1"/>
  <c r="V126" i="1" s="1"/>
  <c r="N125" i="1"/>
  <c r="V125" i="1" s="1"/>
  <c r="N124" i="1"/>
  <c r="V124" i="1" s="1"/>
  <c r="N123" i="1"/>
  <c r="V123" i="1" s="1"/>
  <c r="N122" i="1"/>
  <c r="V122" i="1" s="1"/>
  <c r="N121" i="1"/>
  <c r="V121" i="1" s="1"/>
  <c r="N120" i="1"/>
  <c r="V120" i="1" s="1"/>
  <c r="N119" i="1"/>
  <c r="V119" i="1" s="1"/>
  <c r="N118" i="1"/>
  <c r="V118" i="1" s="1"/>
  <c r="N117" i="1"/>
  <c r="V117" i="1" s="1"/>
  <c r="N116" i="1"/>
  <c r="V116" i="1" s="1"/>
  <c r="N115" i="1"/>
  <c r="V115" i="1" s="1"/>
  <c r="N114" i="1"/>
  <c r="N152" i="1" l="1"/>
  <c r="V114" i="1"/>
  <c r="V152" i="1" s="1"/>
  <c r="I52" i="2" s="1"/>
  <c r="I56" i="2" s="1"/>
  <c r="N271" i="1"/>
  <c r="V229" i="1"/>
  <c r="V271" i="1" s="1"/>
  <c r="M52" i="2" l="1"/>
  <c r="M56" i="2" s="1"/>
  <c r="N473" i="1"/>
  <c r="V473" i="1" s="1"/>
  <c r="N472" i="1"/>
  <c r="V472" i="1" s="1"/>
  <c r="N471" i="1"/>
  <c r="V471" i="1" s="1"/>
  <c r="N470" i="1"/>
  <c r="V470" i="1" s="1"/>
  <c r="N469" i="1"/>
  <c r="V469" i="1" s="1"/>
  <c r="N468" i="1"/>
  <c r="V468" i="1" s="1"/>
  <c r="N467" i="1"/>
  <c r="V467" i="1" s="1"/>
  <c r="N466" i="1"/>
  <c r="V466" i="1" s="1"/>
  <c r="N465" i="1"/>
  <c r="V465" i="1" s="1"/>
  <c r="N464" i="1"/>
  <c r="V464" i="1" s="1"/>
  <c r="N463" i="1"/>
  <c r="V463" i="1" s="1"/>
  <c r="N462" i="1"/>
  <c r="V462" i="1" s="1"/>
  <c r="N461" i="1"/>
  <c r="V461" i="1" s="1"/>
  <c r="N460" i="1"/>
  <c r="V460" i="1" s="1"/>
  <c r="N459" i="1"/>
  <c r="V459" i="1" s="1"/>
  <c r="N458" i="1"/>
  <c r="V458" i="1" s="1"/>
  <c r="N457" i="1"/>
  <c r="V457" i="1" s="1"/>
  <c r="N456" i="1"/>
  <c r="V456" i="1" s="1"/>
  <c r="N455" i="1"/>
  <c r="V455" i="1" s="1"/>
  <c r="N454" i="1"/>
  <c r="V454" i="1" s="1"/>
  <c r="N453" i="1"/>
  <c r="V453" i="1" s="1"/>
  <c r="N452" i="1"/>
  <c r="V452" i="1" s="1"/>
  <c r="N451" i="1"/>
  <c r="V451" i="1" s="1"/>
  <c r="N450" i="1"/>
  <c r="V450" i="1" s="1"/>
  <c r="N449" i="1"/>
  <c r="V449" i="1" l="1"/>
  <c r="V474" i="1" s="1"/>
  <c r="R52" i="2" s="1"/>
  <c r="R56" i="2" s="1"/>
  <c r="N474" i="1"/>
  <c r="M228" i="1" l="1"/>
  <c r="L228" i="1"/>
  <c r="K228" i="1"/>
  <c r="J228" i="1"/>
  <c r="I228" i="1"/>
  <c r="H228" i="1"/>
  <c r="G228" i="1"/>
  <c r="F228" i="1"/>
  <c r="E228" i="1"/>
  <c r="D228" i="1"/>
  <c r="N227" i="1"/>
  <c r="V227" i="1" s="1"/>
  <c r="N226" i="1"/>
  <c r="V226" i="1" s="1"/>
  <c r="N225" i="1"/>
  <c r="V225" i="1" s="1"/>
  <c r="N224" i="1"/>
  <c r="V224" i="1" s="1"/>
  <c r="N223" i="1"/>
  <c r="V223" i="1" s="1"/>
  <c r="N222" i="1"/>
  <c r="V222" i="1" s="1"/>
  <c r="N221" i="1"/>
  <c r="V221" i="1" s="1"/>
  <c r="N220" i="1"/>
  <c r="V220" i="1" s="1"/>
  <c r="N219" i="1"/>
  <c r="V219" i="1" s="1"/>
  <c r="N218" i="1"/>
  <c r="V218" i="1" s="1"/>
  <c r="N217" i="1"/>
  <c r="V217" i="1" s="1"/>
  <c r="N216" i="1"/>
  <c r="V216" i="1" s="1"/>
  <c r="N214" i="1"/>
  <c r="V214" i="1" s="1"/>
  <c r="N213" i="1"/>
  <c r="V213" i="1" s="1"/>
  <c r="N212" i="1"/>
  <c r="V212" i="1" s="1"/>
  <c r="N210" i="1"/>
  <c r="V210" i="1" s="1"/>
  <c r="N209" i="1"/>
  <c r="V209" i="1" s="1"/>
  <c r="N208" i="1"/>
  <c r="V208" i="1" s="1"/>
  <c r="N207" i="1"/>
  <c r="V207" i="1" s="1"/>
  <c r="N206" i="1"/>
  <c r="V206" i="1" s="1"/>
  <c r="N205" i="1"/>
  <c r="V205" i="1" s="1"/>
  <c r="N204" i="1"/>
  <c r="V204" i="1" s="1"/>
  <c r="N203" i="1"/>
  <c r="V203" i="1" s="1"/>
  <c r="N202" i="1"/>
  <c r="V202" i="1" s="1"/>
  <c r="N201" i="1"/>
  <c r="V201" i="1" s="1"/>
  <c r="N200" i="1"/>
  <c r="V200" i="1" s="1"/>
  <c r="N199" i="1"/>
  <c r="V199" i="1" s="1"/>
  <c r="N198" i="1"/>
  <c r="V198" i="1" s="1"/>
  <c r="V228" i="1" l="1"/>
  <c r="K52" i="2" s="1"/>
  <c r="K56" i="2" s="1"/>
  <c r="N228" i="1"/>
  <c r="U448" i="1" l="1"/>
  <c r="T448" i="1"/>
  <c r="S448" i="1"/>
  <c r="R448" i="1"/>
  <c r="Q448" i="1"/>
  <c r="P448" i="1"/>
  <c r="O448" i="1"/>
  <c r="M448" i="1"/>
  <c r="L448" i="1"/>
  <c r="K448" i="1"/>
  <c r="J448" i="1"/>
  <c r="I448" i="1"/>
  <c r="H448" i="1"/>
  <c r="G448" i="1"/>
  <c r="F448" i="1"/>
  <c r="E448" i="1"/>
  <c r="D448" i="1"/>
  <c r="N413" i="1"/>
  <c r="V413" i="1" s="1"/>
  <c r="V448" i="1" s="1"/>
  <c r="Q52" i="2" s="1"/>
  <c r="Q56" i="2" s="1"/>
  <c r="N448" i="1" l="1"/>
  <c r="U412" i="1" l="1"/>
  <c r="T412" i="1"/>
  <c r="S412" i="1"/>
  <c r="R412" i="1"/>
  <c r="Q412" i="1"/>
  <c r="P412" i="1"/>
  <c r="O412" i="1"/>
  <c r="M412" i="1"/>
  <c r="L412" i="1"/>
  <c r="K412" i="1"/>
  <c r="J412" i="1"/>
  <c r="I412" i="1"/>
  <c r="H412" i="1"/>
  <c r="G412" i="1"/>
  <c r="F412" i="1"/>
  <c r="E412" i="1"/>
  <c r="D412" i="1"/>
  <c r="N411" i="1"/>
  <c r="V411" i="1" s="1"/>
  <c r="N410" i="1"/>
  <c r="V410" i="1" s="1"/>
  <c r="N409" i="1"/>
  <c r="V409" i="1" s="1"/>
  <c r="N408" i="1"/>
  <c r="V408" i="1" s="1"/>
  <c r="N407" i="1"/>
  <c r="V407" i="1" s="1"/>
  <c r="N406" i="1"/>
  <c r="V406" i="1" s="1"/>
  <c r="N405" i="1"/>
  <c r="V405" i="1" s="1"/>
  <c r="N404" i="1"/>
  <c r="V404" i="1" s="1"/>
  <c r="N403" i="1"/>
  <c r="V403" i="1" s="1"/>
  <c r="N402" i="1"/>
  <c r="V402" i="1" s="1"/>
  <c r="N401" i="1"/>
  <c r="V401" i="1" s="1"/>
  <c r="N400" i="1"/>
  <c r="V400" i="1" s="1"/>
  <c r="N397" i="1"/>
  <c r="V397" i="1" s="1"/>
  <c r="N396" i="1"/>
  <c r="V396" i="1" s="1"/>
  <c r="N395" i="1"/>
  <c r="V395" i="1" s="1"/>
  <c r="N394" i="1"/>
  <c r="V394" i="1" s="1"/>
  <c r="N393" i="1"/>
  <c r="V393" i="1" s="1"/>
  <c r="N392" i="1"/>
  <c r="V392" i="1" s="1"/>
  <c r="N391" i="1"/>
  <c r="V391" i="1" s="1"/>
  <c r="N390" i="1"/>
  <c r="V390" i="1" s="1"/>
  <c r="N389" i="1"/>
  <c r="V389" i="1" s="1"/>
  <c r="N388" i="1"/>
  <c r="V388" i="1" s="1"/>
  <c r="N387" i="1"/>
  <c r="V387" i="1" s="1"/>
  <c r="N386" i="1"/>
  <c r="V386" i="1" s="1"/>
  <c r="N385" i="1"/>
  <c r="V385" i="1" s="1"/>
  <c r="N384" i="1"/>
  <c r="V384" i="1" s="1"/>
  <c r="N383" i="1"/>
  <c r="V383" i="1" s="1"/>
  <c r="N382" i="1"/>
  <c r="V382" i="1" s="1"/>
  <c r="N381" i="1"/>
  <c r="V381" i="1" s="1"/>
  <c r="N380" i="1"/>
  <c r="V380" i="1" s="1"/>
  <c r="N379" i="1"/>
  <c r="V379" i="1" s="1"/>
  <c r="V412" i="1" l="1"/>
  <c r="P52" i="2" s="1"/>
  <c r="P56" i="2" s="1"/>
  <c r="N412" i="1"/>
  <c r="U344" i="1" l="1"/>
  <c r="T344" i="1"/>
  <c r="S344" i="1"/>
  <c r="R344" i="1"/>
  <c r="Q344" i="1"/>
  <c r="P344" i="1"/>
  <c r="O344" i="1"/>
  <c r="M344" i="1"/>
  <c r="L344" i="1"/>
  <c r="K344" i="1"/>
  <c r="J344" i="1"/>
  <c r="I344" i="1"/>
  <c r="H344" i="1"/>
  <c r="G344" i="1"/>
  <c r="F344" i="1"/>
  <c r="E344" i="1"/>
  <c r="D344" i="1"/>
  <c r="N343" i="1"/>
  <c r="V343" i="1" s="1"/>
  <c r="N342" i="1"/>
  <c r="V342" i="1" s="1"/>
  <c r="N341" i="1"/>
  <c r="V341" i="1" s="1"/>
  <c r="N340" i="1"/>
  <c r="V340" i="1" s="1"/>
  <c r="N339" i="1"/>
  <c r="V339" i="1" s="1"/>
  <c r="N338" i="1"/>
  <c r="V338" i="1" s="1"/>
  <c r="N337" i="1"/>
  <c r="V337" i="1" s="1"/>
  <c r="N336" i="1"/>
  <c r="V336" i="1" s="1"/>
  <c r="N335" i="1"/>
  <c r="V335" i="1" s="1"/>
  <c r="N334" i="1"/>
  <c r="V334" i="1" s="1"/>
  <c r="N333" i="1"/>
  <c r="V333" i="1" s="1"/>
  <c r="N332" i="1"/>
  <c r="V332" i="1" s="1"/>
  <c r="N331" i="1"/>
  <c r="V331" i="1" s="1"/>
  <c r="N330" i="1"/>
  <c r="V330" i="1" s="1"/>
  <c r="N329" i="1"/>
  <c r="V329" i="1" s="1"/>
  <c r="N328" i="1"/>
  <c r="V328" i="1" s="1"/>
  <c r="N327" i="1"/>
  <c r="V327" i="1" s="1"/>
  <c r="N326" i="1"/>
  <c r="V326" i="1" s="1"/>
  <c r="N325" i="1"/>
  <c r="V325" i="1" s="1"/>
  <c r="N324" i="1"/>
  <c r="V324" i="1" s="1"/>
  <c r="N323" i="1"/>
  <c r="V323" i="1" s="1"/>
  <c r="N322" i="1"/>
  <c r="V322" i="1" s="1"/>
  <c r="N321" i="1"/>
  <c r="V321" i="1" s="1"/>
  <c r="N320" i="1"/>
  <c r="V320" i="1" s="1"/>
  <c r="N319" i="1"/>
  <c r="V319" i="1" s="1"/>
  <c r="N318" i="1"/>
  <c r="V318" i="1" s="1"/>
  <c r="N317" i="1"/>
  <c r="V317" i="1" s="1"/>
  <c r="N316" i="1"/>
  <c r="V316" i="1" s="1"/>
  <c r="N315" i="1"/>
  <c r="V315" i="1" s="1"/>
  <c r="N314" i="1"/>
  <c r="V314" i="1" s="1"/>
  <c r="N313" i="1"/>
  <c r="V313" i="1" s="1"/>
  <c r="N312" i="1"/>
  <c r="V312" i="1" s="1"/>
  <c r="N311" i="1"/>
  <c r="V311" i="1" s="1"/>
  <c r="V344" i="1" l="1"/>
  <c r="N344" i="1"/>
  <c r="N52" i="2" l="1"/>
  <c r="N56" i="2" s="1"/>
  <c r="U197" i="1"/>
  <c r="T197" i="1"/>
  <c r="S197" i="1"/>
  <c r="R197" i="1"/>
  <c r="Q197" i="1"/>
  <c r="P197" i="1"/>
  <c r="O197" i="1"/>
  <c r="M197" i="1"/>
  <c r="L197" i="1"/>
  <c r="K197" i="1"/>
  <c r="J197" i="1"/>
  <c r="I197" i="1"/>
  <c r="H197" i="1"/>
  <c r="G197" i="1"/>
  <c r="F197" i="1"/>
  <c r="E197" i="1"/>
  <c r="D197" i="1"/>
  <c r="N196" i="1"/>
  <c r="V196" i="1" s="1"/>
  <c r="N195" i="1"/>
  <c r="V195" i="1" s="1"/>
  <c r="N194" i="1"/>
  <c r="V194" i="1" s="1"/>
  <c r="N193" i="1"/>
  <c r="V193" i="1" s="1"/>
  <c r="N192" i="1"/>
  <c r="V192" i="1" s="1"/>
  <c r="N191" i="1"/>
  <c r="V191" i="1" s="1"/>
  <c r="N190" i="1"/>
  <c r="V190" i="1" s="1"/>
  <c r="N189" i="1"/>
  <c r="V189" i="1" s="1"/>
  <c r="N188" i="1"/>
  <c r="V188" i="1" s="1"/>
  <c r="N187" i="1"/>
  <c r="V187" i="1" s="1"/>
  <c r="N186" i="1"/>
  <c r="V186" i="1" s="1"/>
  <c r="N185" i="1"/>
  <c r="V185" i="1" s="1"/>
  <c r="N184" i="1"/>
  <c r="V184" i="1" s="1"/>
  <c r="N183" i="1"/>
  <c r="V183" i="1" s="1"/>
  <c r="N182" i="1"/>
  <c r="V182" i="1" s="1"/>
  <c r="N181" i="1"/>
  <c r="V181" i="1" s="1"/>
  <c r="N180" i="1"/>
  <c r="V180" i="1" s="1"/>
  <c r="N179" i="1"/>
  <c r="V179" i="1" s="1"/>
  <c r="N178" i="1"/>
  <c r="V178" i="1" s="1"/>
  <c r="N177" i="1"/>
  <c r="V177" i="1" s="1"/>
  <c r="N176" i="1"/>
  <c r="V176" i="1" s="1"/>
  <c r="N175" i="1"/>
  <c r="V175" i="1" s="1"/>
  <c r="N174" i="1"/>
  <c r="V174" i="1" s="1"/>
  <c r="N173" i="1"/>
  <c r="V173" i="1" s="1"/>
  <c r="N172" i="1"/>
  <c r="V172" i="1" s="1"/>
  <c r="N170" i="1"/>
  <c r="V170" i="1" s="1"/>
  <c r="N169" i="1"/>
  <c r="V169" i="1" s="1"/>
  <c r="N168" i="1"/>
  <c r="V168" i="1" s="1"/>
  <c r="N166" i="1"/>
  <c r="V166" i="1" s="1"/>
  <c r="N165" i="1"/>
  <c r="V165" i="1" s="1"/>
  <c r="N164" i="1"/>
  <c r="V164" i="1" s="1"/>
  <c r="N163" i="1"/>
  <c r="V163" i="1" s="1"/>
  <c r="N162" i="1"/>
  <c r="V162" i="1" s="1"/>
  <c r="N161" i="1"/>
  <c r="V161" i="1" s="1"/>
  <c r="N160" i="1"/>
  <c r="V160" i="1" s="1"/>
  <c r="N159" i="1"/>
  <c r="V159" i="1" s="1"/>
  <c r="N158" i="1"/>
  <c r="V158" i="1" s="1"/>
  <c r="N157" i="1"/>
  <c r="V157" i="1" s="1"/>
  <c r="N156" i="1"/>
  <c r="V156" i="1" s="1"/>
  <c r="N155" i="1"/>
  <c r="V155" i="1" s="1"/>
  <c r="N154" i="1"/>
  <c r="V154" i="1" s="1"/>
  <c r="N153" i="1"/>
  <c r="V153" i="1" s="1"/>
  <c r="N197" i="1" l="1"/>
  <c r="V197" i="1"/>
  <c r="J52" i="2" s="1"/>
  <c r="J56" i="2" s="1"/>
  <c r="U113" i="1" l="1"/>
  <c r="T113" i="1"/>
  <c r="T507" i="1" s="1"/>
  <c r="T662" i="1" s="1"/>
  <c r="S113" i="1"/>
  <c r="S507" i="1" s="1"/>
  <c r="S662" i="1" s="1"/>
  <c r="R113" i="1"/>
  <c r="R507" i="1" s="1"/>
  <c r="R662" i="1" s="1"/>
  <c r="Q113" i="1"/>
  <c r="P113" i="1"/>
  <c r="O113" i="1"/>
  <c r="M113" i="1"/>
  <c r="L113" i="1"/>
  <c r="K113" i="1"/>
  <c r="J113" i="1"/>
  <c r="I113" i="1"/>
  <c r="H113" i="1"/>
  <c r="G113" i="1"/>
  <c r="F113" i="1"/>
  <c r="E113" i="1"/>
  <c r="D113" i="1"/>
  <c r="N112" i="1"/>
  <c r="V112" i="1" s="1"/>
  <c r="N111" i="1"/>
  <c r="V111" i="1" s="1"/>
  <c r="N110" i="1"/>
  <c r="V110" i="1" s="1"/>
  <c r="N109" i="1"/>
  <c r="V109" i="1" s="1"/>
  <c r="N108" i="1"/>
  <c r="V108" i="1" s="1"/>
  <c r="N107" i="1"/>
  <c r="V107" i="1" s="1"/>
  <c r="N106" i="1"/>
  <c r="V106" i="1" s="1"/>
  <c r="N105" i="1"/>
  <c r="V105" i="1" s="1"/>
  <c r="N104" i="1"/>
  <c r="V104" i="1" s="1"/>
  <c r="N103" i="1"/>
  <c r="V103" i="1" s="1"/>
  <c r="N102" i="1"/>
  <c r="V102" i="1" s="1"/>
  <c r="N101" i="1"/>
  <c r="V101" i="1" s="1"/>
  <c r="N100" i="1"/>
  <c r="V100" i="1" s="1"/>
  <c r="N98" i="1"/>
  <c r="V98" i="1" s="1"/>
  <c r="N96" i="1"/>
  <c r="V96" i="1" s="1"/>
  <c r="N95" i="1"/>
  <c r="V95" i="1" s="1"/>
  <c r="N94" i="1"/>
  <c r="V94" i="1" s="1"/>
  <c r="N93" i="1"/>
  <c r="V93" i="1" s="1"/>
  <c r="N92" i="1"/>
  <c r="V92" i="1" s="1"/>
  <c r="N91" i="1"/>
  <c r="V91" i="1" s="1"/>
  <c r="N90" i="1"/>
  <c r="V90" i="1" s="1"/>
  <c r="N89" i="1"/>
  <c r="V89" i="1" s="1"/>
  <c r="N88" i="1"/>
  <c r="V88" i="1" s="1"/>
  <c r="N87" i="1"/>
  <c r="V87" i="1" s="1"/>
  <c r="N86" i="1"/>
  <c r="V86" i="1" s="1"/>
  <c r="N85" i="1"/>
  <c r="V85" i="1" s="1"/>
  <c r="N84" i="1"/>
  <c r="V84" i="1" s="1"/>
  <c r="N83" i="1"/>
  <c r="N113" i="1" l="1"/>
  <c r="V83" i="1"/>
  <c r="V113" i="1" s="1"/>
  <c r="H52" i="2" s="1"/>
  <c r="H56" i="2" s="1"/>
  <c r="N13" i="1" l="1"/>
  <c r="V13" i="1" s="1"/>
  <c r="N20" i="1"/>
  <c r="V20" i="1" s="1"/>
  <c r="N21" i="1"/>
  <c r="V21" i="1" s="1"/>
  <c r="N22" i="1"/>
  <c r="V22" i="1" s="1"/>
  <c r="N23" i="1"/>
  <c r="V23" i="1" s="1"/>
  <c r="N25" i="1"/>
  <c r="V25" i="1" s="1"/>
  <c r="N26" i="1"/>
  <c r="V26" i="1" s="1"/>
  <c r="N29" i="1"/>
  <c r="V29" i="1" s="1"/>
  <c r="N30" i="1"/>
  <c r="V30" i="1" s="1"/>
  <c r="N32" i="1"/>
  <c r="V32" i="1" s="1"/>
  <c r="N33" i="1"/>
  <c r="V33" i="1" s="1"/>
  <c r="N37" i="1"/>
  <c r="V37" i="1" s="1"/>
  <c r="N39" i="1"/>
  <c r="V39" i="1" s="1"/>
  <c r="N40" i="1"/>
  <c r="V40" i="1" s="1"/>
  <c r="D41" i="1" l="1"/>
  <c r="D507" i="1" s="1"/>
  <c r="D662" i="1" s="1"/>
  <c r="M41" i="1" l="1"/>
  <c r="M507" i="1" s="1"/>
  <c r="M662" i="1" s="1"/>
  <c r="U41" i="1" l="1"/>
  <c r="U507" i="1" s="1"/>
  <c r="U662" i="1" s="1"/>
  <c r="N38" i="1"/>
  <c r="N36" i="1"/>
  <c r="N10" i="1"/>
  <c r="N15" i="1"/>
  <c r="N18" i="1"/>
  <c r="N16" i="1"/>
  <c r="V18" i="1" l="1"/>
  <c r="V10" i="1"/>
  <c r="V36" i="1"/>
  <c r="V15" i="1"/>
  <c r="V38" i="1"/>
  <c r="V16" i="1"/>
  <c r="G41" i="1"/>
  <c r="G507" i="1" s="1"/>
  <c r="G662" i="1" s="1"/>
  <c r="L41" i="1"/>
  <c r="L507" i="1" s="1"/>
  <c r="L662" i="1" s="1"/>
  <c r="E41" i="1"/>
  <c r="E507" i="1" s="1"/>
  <c r="E662" i="1" s="1"/>
  <c r="F41" i="1"/>
  <c r="F507" i="1" s="1"/>
  <c r="F662" i="1" s="1"/>
  <c r="H41" i="1"/>
  <c r="H507" i="1" s="1"/>
  <c r="H662" i="1" s="1"/>
  <c r="P41" i="1"/>
  <c r="P507" i="1" s="1"/>
  <c r="P662" i="1" s="1"/>
  <c r="O41" i="1"/>
  <c r="O507" i="1" s="1"/>
  <c r="O662" i="1" s="1"/>
  <c r="J41" i="1"/>
  <c r="J507" i="1" s="1"/>
  <c r="J662" i="1" s="1"/>
  <c r="Q41" i="1"/>
  <c r="Q507" i="1" s="1"/>
  <c r="Q662" i="1" s="1"/>
  <c r="N28" i="1"/>
  <c r="V28" i="1" s="1"/>
  <c r="K41" i="1"/>
  <c r="K507" i="1" s="1"/>
  <c r="K662" i="1" s="1"/>
  <c r="I41" i="1"/>
  <c r="I507" i="1" s="1"/>
  <c r="I662" i="1" s="1"/>
  <c r="N14" i="1"/>
  <c r="V14" i="1" s="1"/>
  <c r="N19" i="1"/>
  <c r="V19" i="1" s="1"/>
  <c r="N17" i="1"/>
  <c r="V17" i="1" s="1"/>
  <c r="N24" i="1"/>
  <c r="V24" i="1" s="1"/>
  <c r="N35" i="1"/>
  <c r="V35" i="1" s="1"/>
  <c r="N12" i="1"/>
  <c r="V12" i="1" s="1"/>
  <c r="N11" i="1"/>
  <c r="V11" i="1" s="1"/>
  <c r="N34" i="1"/>
  <c r="V34" i="1" s="1"/>
  <c r="N9" i="1"/>
  <c r="N41" i="1" l="1"/>
  <c r="N507" i="1" s="1"/>
  <c r="N662" i="1" s="1"/>
  <c r="V9" i="1"/>
  <c r="V41" i="1" l="1"/>
  <c r="F52" i="2" l="1"/>
  <c r="F56" i="2" s="1"/>
  <c r="T56" i="2" s="1"/>
  <c r="V507" i="1"/>
  <c r="V662" i="1" s="1"/>
  <c r="T52" i="2" l="1"/>
  <c r="T54" i="2" s="1"/>
  <c r="V665" i="1" l="1"/>
</calcChain>
</file>

<file path=xl/comments1.xml><?xml version="1.0" encoding="utf-8"?>
<comments xmlns="http://schemas.openxmlformats.org/spreadsheetml/2006/main">
  <authors>
    <author>DinaB</author>
    <author>Lietotajs</author>
    <author>user</author>
    <author>IT_2</author>
    <author>Admin</author>
    <author>User</author>
    <author>Laudona1</author>
    <author>Gramatvede</author>
    <author>Skola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algu par decembri maksā janvārī, tāpēc plāno 11,5 mēnešiem (0,5 - decembra avanss)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Pārrēkināts pēc  tikšanās 24.01.2019, 3,12EUR/m3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samazinājums pēc sarunas 24.01.2019
450 Eur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Med.iekārtu verificēšana </t>
        </r>
      </text>
    </comment>
    <comment ref="P1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Toshiba apkope, dzejas dienas pasākuma vadīšana</t>
        </r>
      </text>
    </comment>
    <comment ref="P17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Uzņēmuma līgumi, autoratlīdzība</t>
        </r>
      </text>
    </comment>
    <comment ref="P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Apmācības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P1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jaunās sitēmas apmācība, obligātās veselības pārbaudes 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 mēnešiem</t>
        </r>
      </text>
    </comment>
    <comment ref="E2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samazinājums pēc sarunas 24.01.2019
450 Eur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Ceļu būves autobuss taloni</t>
        </r>
      </text>
    </comment>
    <comment ref="P3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Ford Transit apkope, apdrošināšana</t>
        </r>
      </text>
    </comment>
    <comment ref="J42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nācis klāt viens transportlīdzeklis, noteikta attālāka stāvvieta</t>
        </r>
      </text>
    </comment>
    <comment ref="P45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sadzīves atkritumu izvešana no publiskām vietām,ko iepriekš apmaksāja no DRN spec.līdz.</t>
        </r>
      </text>
    </comment>
    <comment ref="V4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P5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skolas akreditācija 2019.gadā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K63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+18
Finansējums 6 mēnešiem</t>
        </r>
      </text>
    </comment>
    <comment ref="F6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nākušas klāt telpas</t>
        </r>
      </text>
    </comment>
    <comment ref="P6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mērījumi, psihologa pakalpojumi</t>
        </r>
      </text>
    </comment>
    <comment ref="P70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 klientu pacēlāju remonti, apkope</t>
        </r>
      </text>
    </comment>
    <comment ref="L73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EUR 6100 pie novada budžeta transp.kompensācijai</t>
        </r>
      </text>
    </comment>
    <comment ref="F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H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Papildus apgaismojums sporta aktivitāšu norites nodrošināšanai</t>
        </r>
      </text>
    </comment>
    <comment ref="J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sakarā ar pienākumu pildīšanu Mārcienas pagasta pārvaldē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V8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siltumapgādes tarifs ar 01.10.2018. MNP lēmums nr.335 30.08.2018.</t>
        </r>
      </text>
    </comment>
    <comment ref="F9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01.10.2018.MNP lēmums nr.335 30.08.2018.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I9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cenas palielinājums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9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F10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P10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Sporta pasākumu organizēšanai</t>
        </r>
      </text>
    </comment>
    <comment ref="L103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+ autobuss</t>
        </r>
      </text>
    </comment>
    <comment ref="E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pasta pakalpojumiem</t>
        </r>
      </text>
    </comment>
    <comment ref="M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 telpa</t>
        </r>
      </text>
    </comment>
    <comment ref="P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administrēšanas funkcijai</t>
        </r>
      </text>
    </comment>
    <comment ref="F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+ 2 neapdzīvotie dzīvokļi Bērzu 19,13</t>
        </r>
      </text>
    </comment>
    <comment ref="G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ūdens kapsētai</t>
        </r>
      </text>
    </comment>
    <comment ref="J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 transporta vienība, sagatavota traktortehnika darba kārtībā</t>
        </r>
      </text>
    </comment>
    <comment ref="V11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H120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50A ???</t>
        </r>
      </text>
    </comment>
    <comment ref="J120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kn direktorei</t>
        </r>
      </text>
    </comment>
    <comment ref="G125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divi bērni</t>
        </r>
      </text>
    </comment>
    <comment ref="I129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aprēķināts pēc izlietotā iepriekšējā apkures sezonā</t>
        </r>
      </text>
    </comment>
    <comment ref="J129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deju kolektīva vadītājai???</t>
        </r>
      </text>
    </comment>
    <comment ref="K1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1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1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+10 cilvēki</t>
        </r>
      </text>
    </comment>
    <comment ref="E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+GPRS mikroautobusam</t>
        </r>
      </text>
    </comment>
    <comment ref="G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H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J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klientu vešanai uz ārstniecības iestādēm</t>
        </r>
      </text>
    </comment>
    <comment ref="K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P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līgums ar slimnīcu par veļas mazgāšanu</t>
        </r>
      </text>
    </comment>
    <comment ref="Q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medikamentiem, higienas līdzekļiem</t>
        </r>
      </text>
    </comment>
    <comment ref="P137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atkritumu izvešana un kabīņu noma stadionā</t>
        </r>
      </text>
    </comment>
    <comment ref="J138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aprēķināts pēc faktiskā patēriņa 2018.g.</t>
        </r>
      </text>
    </comment>
    <comment ref="L138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+9 skolēni</t>
        </r>
      </text>
    </comment>
    <comment ref="P14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G15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P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saist. Ar iestādes akreditāciju, nelielam telpu remontam
</t>
        </r>
      </text>
    </comment>
    <comment ref="Q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sakaraā ar iestādes akreditāciju plauktu iegādei</t>
        </r>
      </text>
    </comment>
    <comment ref="R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bibliotēku fonda grāmatas
</t>
        </r>
      </text>
    </comment>
    <comment ref="F16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49.02mWHx 53.34=2615
</t>
        </r>
      </text>
    </comment>
    <comment ref="G16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6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I16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23m3x25=575</t>
        </r>
      </text>
    </comment>
    <comment ref="F16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139.71MWHx56.41=7881
</t>
        </r>
      </text>
    </comment>
    <comment ref="G16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782x0.28=218.96; kanaliz.pak.782x0.32=250.24</t>
        </r>
      </text>
    </comment>
    <comment ref="K163" authorId="5" shapeId="0">
      <text>
        <r>
          <rPr>
            <sz val="9"/>
            <color indexed="81"/>
            <rFont val="Tahoma"/>
            <family val="2"/>
            <charset val="186"/>
          </rPr>
          <t>Finansējums 6 mēnešiem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  <comment ref="F16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373.45x53.34=19920
</t>
        </r>
      </text>
    </comment>
    <comment ref="G16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K16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K17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Izdevumu plāns produktu iegādei plānots ieņēmumu par darbin.ēdināšanu apjomā</t>
        </r>
      </text>
    </comment>
    <comment ref="P17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G17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78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I178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8m3x25=200</t>
        </r>
      </text>
    </comment>
    <comment ref="I17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510m2x12.584=6418
</t>
        </r>
      </text>
    </comment>
    <comment ref="J18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degvielas iegādei zāles plāvējiem, sekoriem, krūmgriežiem, sniega pūtējiem</t>
        </r>
      </text>
    </comment>
    <comment ref="P1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Līdzekļi 2019.g. nav plānoti, tiks novirzīti no atlukuma </t>
        </r>
      </text>
    </comment>
    <comment ref="U1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2019.g. izdevumu plānots segt no līdzekļu atlikuma uz gada sākumu
</t>
        </r>
      </text>
    </comment>
    <comment ref="F1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daļa līdzekļu tiks novirzīti no atlikuma uz gada sākumu</t>
        </r>
      </text>
    </comment>
    <comment ref="P1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Neizīrēto dzīvokļu siltināšana, apsaimniekošana daļēji tiks segta no līdzekļu atlikuma uzg. sākumu</t>
        </r>
      </text>
    </comment>
    <comment ref="H184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izdevumu pozīcija- parka apgaismošana</t>
        </r>
      </text>
    </comment>
    <comment ref="V1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187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rekultivētās izgāztuves Siliņi testēšanas pārskata izstrāde, zāles un apauguma pļaušana rekultivētajā izgāztuvē</t>
        </r>
      </text>
    </comment>
    <comment ref="V20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J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Jauniešu vešanai uz pasākumiem</t>
        </r>
      </text>
    </comment>
    <comment ref="P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Māksliniekiem par uzstāšanos</t>
        </r>
      </text>
    </comment>
    <comment ref="Q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Krēslu iegāde 720</t>
        </r>
      </text>
    </comment>
    <comment ref="K20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K20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2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1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21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Treneru samaksai</t>
        </r>
      </text>
    </comment>
    <comment ref="Q21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Saimniecības preces, kancelejas preces, Ziemsvētku paciņas pensionāriem</t>
        </r>
      </text>
    </comment>
    <comment ref="G229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Laudona1:Ūdens un kanaliz.tarifa palielinājums ar 01.06.iest.,kuras izmanto pak.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31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 no jauna Citroen automašīnas iegāde, izmanto arī pārējās autom.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33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Laudona1:dzīv.mājai jumta remonts (līg.proc.)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34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Laudona1:Ielu apgaism.2019.g.janv.samaksāts, turpmāk no mērķdot.ceļiem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V23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I238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Laudona1:malkas cenas sadārdzin.pēc iepirkuma 37,51 eiro/m3(iepriekš 23,58 eiro/m3), arī granulām 214,17 eiro/t, iepriekš 175,45 eiro/t visām iest.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38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Laudona1:ēdin.6 mēn.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1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Laudona1:ēdin.4 mēn.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J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Laudona1:pacientu vešana uz ārstniec.iest.Madona,Jēkabpils,Daugavpils,Rīga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6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Laudona1:plānots  2,88 eiro/ēdin.dienā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Laudona1:no jauna-lifta apkalpošanas maksa 2033 eiro,arodslim.pārb.~400  eiro, grīdas seg.rem.~300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Laudona1:remonta mater.ieg.2 istabiņu </t>
        </r>
        <r>
          <rPr>
            <sz val="9"/>
            <color indexed="81"/>
            <rFont val="Tahoma"/>
            <family val="2"/>
            <charset val="186"/>
          </rPr>
          <t xml:space="preserve">
remontam pašu spēkiem pēc lifta uzbūvēšanas</t>
        </r>
      </text>
    </comment>
    <comment ref="H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Laudona1:no jauna -skaņu, apgaism.,ventilācijas iek.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Laudona1:transports pašdarb.kolektīviem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Laudona1:no jauna ventilācijas apkalp.-500 eiro, signaliz.apkalp.240</t>
        </r>
        <r>
          <rPr>
            <sz val="9"/>
            <color indexed="81"/>
            <rFont val="Tahoma"/>
            <family val="2"/>
            <charset val="186"/>
          </rPr>
          <t xml:space="preserve">
eiro,  skaņu apar.apkalp.,uztureš.-600 eiro</t>
        </r>
      </text>
    </comment>
    <comment ref="Q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Laudona1:papildus telpu kopšanas līdzekļi grīdas segumiem, ventil.filtri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55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Laudona1:Izdev.Ļaudonas Vēstis uzņ.līg.redaktorei un autoratlīdz.korektorei 10 izdev.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Pārvaldes ēkai ir elektrības apkure. Patēriņš atkarīgs no laika apstākļiem</t>
        </r>
      </text>
    </comment>
    <comment ref="J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Palielinājums, salīdzinot ar 2018.g.izpildi, jo vadītājs degvielu lietoja no 2018.gada 16.04. </t>
        </r>
      </text>
    </comment>
    <comment ref="P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2018.g a/maš.VWCaravelle uzturēšanas un remontpakalpojumi bija pie pārvaldes, bet 2019.gadā  - pie īpašumu uzt.n. (ĪUN) </t>
        </r>
      </text>
    </comment>
    <comment ref="E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plānots pēc faktiskā izlietojuma 2018.gadā. </t>
        </r>
      </text>
    </comment>
    <comment ref="H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Elektrības pieslēgums Ambulances ēkai (2018.g.plānā nebija) , Jaunatnes 4, prožektoram Vidzemes3</t>
        </r>
      </text>
    </comment>
    <comment ref="I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malkas iegāde 3 tukšajiem pagasta dzīvokļiem</t>
        </r>
      </text>
    </comment>
    <comment ref="J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plānots 2018.gada izpildes līmenī</t>
        </r>
      </text>
    </comment>
    <comment ref="P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VW Caravelle uzturēšana, kas 2018.g. Bija pie pārvaldes un meža kopšana (2500 eur)</t>
        </r>
      </text>
    </comment>
    <comment ref="J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Piešķirts lielāks finansējums</t>
        </r>
      </text>
    </comment>
    <comment ref="P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Palielināts finansējums ceļu uzturēšanai</t>
        </r>
      </text>
    </comment>
    <comment ref="Q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palielināts finansējums ceļiem 500</t>
        </r>
      </text>
    </comment>
    <comment ref="V27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277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kalibrēšana 110</t>
        </r>
      </text>
    </comment>
    <comment ref="Q277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inventāra papildināšana, jo palielinās apjoms</t>
        </r>
      </text>
    </comment>
    <comment ref="I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malkas cenas pieaugums</t>
        </r>
      </text>
    </comment>
    <comment ref="P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Logu maiņa </t>
        </r>
      </text>
    </comment>
    <comment ref="Q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printeris,skeneris</t>
        </r>
      </text>
    </comment>
    <comment ref="I28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pagājušā gadā beigās plānotā gāze nopirkta 2019.gadā 1100 euro</t>
        </r>
      </text>
    </comment>
    <comment ref="P28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paklāju noma no Lindstrom</t>
        </r>
      </text>
    </comment>
    <comment ref="B28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Šāda nodaļa 2019.gadā  vairs nav. </t>
        </r>
      </text>
    </comment>
    <comment ref="H28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elektrība no atbalsta sab.o.</t>
        </r>
      </text>
    </comment>
    <comment ref="K28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</t>
        </r>
      </text>
    </comment>
    <comment ref="H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2018.gada plānu, jo 2018.gadā nebija izdalīti izdevumi uzturēšanai apvienotajai virtuvei.</t>
        </r>
      </text>
    </comment>
    <comment ref="K2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5.-9.klase finansējums 4 mēnešiem</t>
        </r>
      </text>
    </comment>
    <comment ref="P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akreditācija 2680</t>
        </r>
      </text>
    </comment>
    <comment ref="Q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skolēnu atpūtas vietas labiekārtošana, akreditācija</t>
        </r>
      </text>
    </comment>
    <comment ref="K28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J29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degvielas cenu pieaugums un plānots 2018.gada līmenī</t>
        </r>
      </text>
    </comment>
    <comment ref="L29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palielinājums, salīdzinot ar 2018.gada plānu - pieaudzis nepieciešamo remontu apjoms autobusam VW Crafter</t>
        </r>
      </text>
    </comment>
    <comment ref="L29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2018.gada plānu, josamazinājies bērnu skaits, kam nepieciešama ceļa izdevumu atmaksa</t>
        </r>
      </text>
    </comment>
    <comment ref="E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2018.gadā bija pie skolas</t>
        </r>
      </text>
    </comment>
    <comment ref="P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PVD prasības, elektriķa pakalpojumi 326</t>
        </r>
      </text>
    </comment>
    <comment ref="Q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PVD prasības, 2018.gadā izdevumi bija pie skolas un bērnu centra.</t>
        </r>
      </text>
    </comment>
    <comment ref="H30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2018.plānu, jo 2018.gadā nebija izdalīti apvienotās virtuves izdevumi </t>
        </r>
      </text>
    </comment>
    <comment ref="I31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Atdalīts no kopējā apkures budžeta uz Jaunā 1 apkuri</t>
        </r>
      </text>
    </comment>
    <comment ref="K3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2,20 x 60 cilv. x 365 dienas x 90% </t>
        </r>
      </text>
    </comment>
    <comment ref="Q3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palielinājums saistīts ar guļošo klientu skaitu (pamperi, paladziņi)
</t>
        </r>
      </text>
    </comment>
    <comment ref="V3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Q3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janvāra maksājumi un kabineta sertific.nepieciešamais inventārs</t>
        </r>
      </text>
    </comment>
    <comment ref="I32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izdalīta apkure uz Jauno 1</t>
        </r>
      </text>
    </comment>
    <comment ref="E32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2018.g.novembrī pieslēgts internets</t>
        </r>
      </text>
    </comment>
    <comment ref="G32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intensīvāka sporta zāles izmantošana (Bērzaunes skola)</t>
        </r>
      </text>
    </comment>
    <comment ref="T32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Atbalsts jauniešu biedbrībai </t>
        </r>
      </text>
    </comment>
    <comment ref="D3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 Bērzaunes</t>
        </r>
      </text>
    </comment>
    <comment ref="E32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interneta pieslēgums</t>
        </r>
      </text>
    </comment>
    <comment ref="K32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123 ēd.d.x12 bērni x 1.32 x 70% apmeklētība </t>
        </r>
      </text>
    </comment>
    <comment ref="L33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sakarā ar skolas likv. Palielinājies skolēnu skaits uz Madonas v-sk.</t>
        </r>
      </text>
    </comment>
    <comment ref="I33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izdalīta apkure uz Jauno 1</t>
        </r>
      </text>
    </comment>
    <comment ref="D33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 Bērzaunes</t>
        </r>
      </text>
    </comment>
    <comment ref="K35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35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pirmo 2 mēnešu finansējums</t>
        </r>
      </text>
    </comment>
    <comment ref="P35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K35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V37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R37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Lietotājs:</t>
        </r>
        <r>
          <rPr>
            <sz val="9"/>
            <color indexed="81"/>
            <rFont val="Tahoma"/>
            <family val="2"/>
            <charset val="186"/>
          </rPr>
          <t xml:space="preserve">
abonēts žurnāls iTiesības</t>
        </r>
      </text>
    </comment>
    <comment ref="U377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DRN par pazemes ūdeņiem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  <comment ref="H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
Elektoenerģija 2018.gada izpildes līmenī</t>
        </r>
      </text>
    </comment>
    <comment ref="I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Pārejot uz granulu apkures katliem, kurināmais rēķināts: 2018.gada izpilde + 15% visām iestādēm, izņemot Jauniešu centru. Bet, samazinās darba samaksa  - 2 kurinātāji
</t>
        </r>
      </text>
    </comment>
    <comment ref="J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Degviela plānota 2018.gada izpildes līmenī
</t>
        </r>
      </text>
    </comment>
    <comment ref="Q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Inventāra iegāde, grīdas seguma nomaiņa
</t>
        </r>
      </text>
    </comment>
    <comment ref="H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
2018.gada izpildes līmenī</t>
        </r>
      </text>
    </comment>
    <comment ref="P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Labiekārtošana, tehnikas remontpakalpojumi
</t>
        </r>
      </text>
    </comment>
    <comment ref="Q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Teritorijas labiekārtošana, apzaļumošana, inventāra iegāde, traktora, traktora uzkares tehnikas un pļaušanas tehnikas remontmateriāli
</t>
        </r>
      </text>
    </comment>
    <comment ref="Q382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Inventārs, zāles pļāvēju remontmateriāli
</t>
        </r>
      </text>
    </comment>
    <comment ref="V38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384" authorId="8" shapeId="0">
      <text>
        <r>
          <rPr>
            <sz val="9"/>
            <color indexed="81"/>
            <rFont val="Tahoma"/>
            <family val="2"/>
            <charset val="186"/>
          </rPr>
          <t xml:space="preserve">FP sertifikācija
</t>
        </r>
      </text>
    </comment>
    <comment ref="Q384" authorId="8" shapeId="0">
      <text>
        <r>
          <rPr>
            <sz val="9"/>
            <color indexed="81"/>
            <rFont val="Tahoma"/>
            <family val="2"/>
            <charset val="186"/>
          </rPr>
          <t xml:space="preserve">FP sertifikācija
</t>
        </r>
      </text>
    </comment>
    <comment ref="G385" authorId="8" shapeId="0">
      <text>
        <r>
          <rPr>
            <sz val="9"/>
            <color indexed="81"/>
            <rFont val="Tahoma"/>
            <family val="2"/>
            <charset val="186"/>
          </rPr>
          <t xml:space="preserve">Vairāk sporta pasākumu
</t>
        </r>
      </text>
    </comment>
    <comment ref="H385" authorId="8" shapeId="0">
      <text>
        <r>
          <rPr>
            <sz val="9"/>
            <color indexed="81"/>
            <rFont val="Tahoma"/>
            <family val="2"/>
            <charset val="186"/>
          </rPr>
          <t xml:space="preserve">
Palielinās sporta pasākumu skaits</t>
        </r>
      </text>
    </comment>
    <comment ref="H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pakāpeniski palielinās apmeklētāju skaits un baseina, saunas īre
</t>
        </r>
      </text>
    </comment>
    <comment ref="P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Lielā gaisa sausināšanas iekārtas apkope
</t>
        </r>
      </text>
    </comment>
    <comment ref="Q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Ūdens aerobikas inventāra atjaunošana, trenažieru remontmateriāli
</t>
        </r>
      </text>
    </comment>
    <comment ref="E387" authorId="8" shapeId="0">
      <text>
        <r>
          <rPr>
            <sz val="9"/>
            <color indexed="81"/>
            <rFont val="Tahoma"/>
            <family val="2"/>
            <charset val="186"/>
          </rPr>
          <t>Internets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387" authorId="8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Palielināts darba </t>
        </r>
        <r>
          <rPr>
            <sz val="9"/>
            <color indexed="81"/>
            <rFont val="Tahoma"/>
            <family val="2"/>
            <charset val="186"/>
          </rPr>
          <t xml:space="preserve">stundu skaits, vairāk telpu, jaunas aktivitātes, piem. aušana
</t>
        </r>
      </text>
    </comment>
    <comment ref="I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Granulu patēriņš aptuveni 2 t mēnesī (15t *238 eiro)
</t>
        </r>
      </text>
    </comment>
    <comment ref="J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Jaunas aktivitātes, pasākumi
</t>
        </r>
      </text>
    </comment>
    <comment ref="P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Telpu remonts, logu un parādes durvju nomaiņa
</t>
        </r>
      </text>
    </comment>
    <comment ref="Q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Telpu remontmateriāli
</t>
        </r>
      </text>
    </comment>
    <comment ref="Q388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kartridžs</t>
        </r>
      </text>
    </comment>
    <comment ref="H389" authorId="8" shapeId="0">
      <text>
        <r>
          <rPr>
            <sz val="9"/>
            <color indexed="81"/>
            <rFont val="Tahoma"/>
            <family val="2"/>
            <charset val="186"/>
          </rPr>
          <t xml:space="preserve">2018.gada izpilde
</t>
        </r>
      </text>
    </comment>
    <comment ref="Q390" authorId="8" shapeId="0">
      <text>
        <r>
          <rPr>
            <sz val="9"/>
            <color indexed="81"/>
            <rFont val="Tahoma"/>
            <family val="2"/>
            <charset val="186"/>
          </rPr>
          <t xml:space="preserve">Skatuves tērpi 1412 eiro
</t>
        </r>
      </text>
    </comment>
    <comment ref="K3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P393" authorId="8" shapeId="0">
      <text>
        <r>
          <rPr>
            <sz val="9"/>
            <color indexed="81"/>
            <rFont val="Tahoma"/>
            <family val="2"/>
            <charset val="186"/>
          </rPr>
          <t xml:space="preserve">Bērnudārza laukuma kāpņu remonts
</t>
        </r>
      </text>
    </comment>
    <comment ref="Q393" authorId="8" shapeId="0">
      <text>
        <r>
          <rPr>
            <sz val="9"/>
            <color indexed="81"/>
            <rFont val="Tahoma"/>
            <family val="2"/>
            <charset val="186"/>
          </rPr>
          <t xml:space="preserve">Nojume bērnudarza laukumā, WC podu nomaiņa
</t>
        </r>
      </text>
    </comment>
    <comment ref="K39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P395" authorId="8" shapeId="0">
      <text>
        <r>
          <rPr>
            <sz val="9"/>
            <color indexed="81"/>
            <rFont val="Tahoma"/>
            <family val="2"/>
            <charset val="186"/>
          </rPr>
          <t xml:space="preserve">Elektroinstalācijas nomaiņa svešvalodas kabinetā, griestu remonts 1888 eiro
</t>
        </r>
      </text>
    </comment>
    <comment ref="Q395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Inventārs 3278 eiro (skolas soli, skapji, 2 printeri, projektors, 2 šujmašīnas u.c.)
</t>
        </r>
      </text>
    </comment>
    <comment ref="K39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3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V41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K42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4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43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E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Pārvaldei un pamatskolai sakaru pakalpojumu pieaugums, jo ir ievilkts optiskais internets</t>
        </r>
      </text>
    </comment>
    <comment ref="G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Palielinājums sakarā ar cenu pieaugumu no jūlija mēneša</t>
        </r>
      </text>
    </comment>
    <comment ref="L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Autobusu remonti</t>
        </r>
      </text>
    </comment>
    <comment ref="J451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Traktors pārņemts no SIA 2 vienības</t>
        </r>
      </text>
    </comment>
    <comment ref="B45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45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V47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477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atjaunota avīzītes izdošana</t>
        </r>
      </text>
    </comment>
    <comment ref="H4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laternām, kuras atrodas uz LVC ielām
</t>
        </r>
      </text>
    </comment>
    <comment ref="P4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sniega tīrīšana, ceļa remonti
</t>
        </r>
      </text>
    </comment>
    <comment ref="V48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E4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tautas nama internets -Tele -2</t>
        </r>
      </text>
    </comment>
    <comment ref="Q4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palielinās finansējuma pasākumu rīkošanai
</t>
        </r>
      </text>
    </comment>
    <comment ref="B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P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iestāde</t>
        </r>
      </text>
    </comment>
    <comment ref="Q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iestāde</t>
        </r>
      </text>
    </comment>
    <comment ref="K48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27 bērni
(6 mēneši)
</t>
        </r>
      </text>
    </comment>
    <comment ref="P48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palielinās par ugusdrošības signalizācijas apkopes izdevumiem
</t>
        </r>
      </text>
    </comment>
    <comment ref="F489" authorId="5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User: Skolā centrālā apkure, rēķini no Bērzaunes KU , 2700x8 MĒNEŠI, samazinājās izdevumi kurinātāja d.a 1,5 slodzes un malkas izdevumi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malka-skolas internātam, skolas virtuvei, sporta zālei</t>
        </r>
      </text>
    </comment>
    <comment ref="J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degviela plānota vairāk sporta sacensībām
</t>
        </r>
      </text>
    </comment>
    <comment ref="K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(4 mēneši)
</t>
        </r>
      </text>
    </comment>
    <comment ref="K49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49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L49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gan degviela skolas autobusam, gan biļetes, gan , gan pakalpojums no Madonas CB</t>
        </r>
      </text>
    </comment>
    <comment ref="O50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kursu, semināru maksa
</t>
        </r>
      </text>
    </comment>
    <comment ref="D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1500 EUR skolēnu nodarbinātībai vasaras brīvlaikā</t>
        </r>
      </text>
    </comment>
    <comment ref="K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+7 bērni</t>
        </r>
      </text>
    </comment>
    <comment ref="P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</t>
        </r>
      </text>
    </comment>
    <comment ref="K51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+18 bērni</t>
        </r>
      </text>
    </comment>
    <comment ref="P51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</t>
        </r>
      </text>
    </comment>
    <comment ref="K5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+ 21 bērns</t>
        </r>
      </text>
    </comment>
    <comment ref="P5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
</t>
        </r>
      </text>
    </comment>
    <comment ref="P5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53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54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Tautas deju skate 480 EUR
Koru skate 90 EUR
Trases automodelisma sacensības 70 EUR</t>
        </r>
      </text>
    </comment>
    <comment ref="F55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Uzlikti siltuma skaitītāji</t>
        </r>
      </text>
    </comment>
    <comment ref="B57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Atbilstoši 29.11.2018 domes lēmumam Nr.483</t>
        </r>
      </text>
    </comment>
    <comment ref="P57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17000 Sporta internāts</t>
        </r>
      </text>
    </comment>
    <comment ref="K58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mienešiem</t>
        </r>
      </text>
    </comment>
    <comment ref="P58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455EUR -  OVP 13 darbiniekiem</t>
        </r>
      </text>
    </comment>
    <comment ref="K58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K58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5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D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bez priekšsēdētaja un viņa vietniekiem</t>
        </r>
      </text>
    </comment>
    <comment ref="P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+12000EUR Bankas pakalpojumi algu izmaksai</t>
        </r>
      </text>
    </comment>
    <comment ref="S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23716 EUR Nopirktie 2 VOLVO
10000EUR Bērzaunes auto</t>
        </r>
      </text>
    </comment>
    <comment ref="D59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priekšsēdētājs un vietnieki</t>
        </r>
      </text>
    </comment>
    <comment ref="D5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+ 1 cilvēks</t>
        </r>
      </text>
    </comment>
    <comment ref="P59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20000 identitātes izstrāde
5000 rezerves līdzekļi
500 telpu īre, noma</t>
        </r>
      </text>
    </comment>
    <comment ref="P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80000 Horizon programmatūra
3267 e-pasta uzurēšana
11918 Personas datu drošības auditam - programmatūras iegāde
10000 Novada skolu licences 3 gadiem
5000 vides monitoru uzlabošana, uzturēšana (Saieta laukums, Smeceres sils)
8000 Namejs licence + jauni lietotāji
8836 citas licences, serveru uzturēšana</t>
        </r>
      </text>
    </comment>
    <comment ref="Q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Rezerves daļas, vadi ...</t>
        </r>
      </text>
    </comment>
    <comment ref="S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 darba vietu izveide (grāmatvedība)</t>
        </r>
      </text>
    </comment>
    <comment ref="B60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Izskatīts komitejas sēdē</t>
        </r>
      </text>
    </comment>
    <comment ref="B6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Izskatītas komitejas sēdē</t>
        </r>
      </text>
    </comment>
    <comment ref="T6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22.janvāra domes lēmums Nr.6</t>
        </r>
      </text>
    </comment>
    <comment ref="E61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cenas pieaugums</t>
        </r>
      </text>
    </comment>
    <comment ref="K6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62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62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62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 stipendiāti
8000 galvojuma apmaksa SEB bankai par studentu</t>
        </r>
      </text>
    </comment>
    <comment ref="P62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Pieaudzis kameru skaits (kopā tagad 74) 
35 antenas no kurām daļa jānomaina</t>
        </r>
      </text>
    </comment>
    <comment ref="U6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vispārējās izglītības internāti</t>
        </r>
      </text>
    </comment>
    <comment ref="D6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Bez zobārstniecības</t>
        </r>
      </text>
    </comment>
    <comment ref="D64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Agrāk bija pie soc.dienesta</t>
        </r>
      </text>
    </comment>
    <comment ref="J64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Trašu sagatavošanai, ģeneratora darbībai, apkārtnes sakopšanai, pļaušanai, rollertrases tīrīšanai</t>
        </r>
      </text>
    </comment>
    <comment ref="S64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Prognoze, ka kredītiem būs nepieciešams 25% līdzfinansējums</t>
        </r>
      </text>
    </comment>
    <comment ref="S64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+2000 nodošana</t>
        </r>
      </text>
    </comment>
    <comment ref="K65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skolēnu ēdināšana II pusgadā (2018.gadā rezerve bija plānota tikai PII ēdināšanai)</t>
        </r>
      </text>
    </comment>
  </commentList>
</comments>
</file>

<file path=xl/comments2.xml><?xml version="1.0" encoding="utf-8"?>
<comments xmlns="http://schemas.openxmlformats.org/spreadsheetml/2006/main">
  <authors>
    <author>DinaB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Transferti
EKK 7200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Izglītības funkciju nodrošināšanai</t>
        </r>
      </text>
    </comment>
  </commentList>
</comments>
</file>

<file path=xl/sharedStrings.xml><?xml version="1.0" encoding="utf-8"?>
<sst xmlns="http://schemas.openxmlformats.org/spreadsheetml/2006/main" count="2188" uniqueCount="566">
  <si>
    <t>PIELIKUMS  Nr.1</t>
  </si>
  <si>
    <t>MADONAS NOVADA PAŠVALDĪBA</t>
  </si>
  <si>
    <t>Struktūrvienība</t>
  </si>
  <si>
    <t>Nosaukums (iestāde, pasākums, projekts)</t>
  </si>
  <si>
    <t>Kods</t>
  </si>
  <si>
    <t>Atbilstība Attīstības programmas Rīcības plānam</t>
  </si>
  <si>
    <t>2200/2300/6200</t>
  </si>
  <si>
    <t>5100/5200</t>
  </si>
  <si>
    <t>3200/6000</t>
  </si>
  <si>
    <t>2500/7200</t>
  </si>
  <si>
    <t>Arona</t>
  </si>
  <si>
    <t>Pagasta pārvalde</t>
  </si>
  <si>
    <t>01.100</t>
  </si>
  <si>
    <t>Teritoriju uzturēšana</t>
  </si>
  <si>
    <t>06.600</t>
  </si>
  <si>
    <t>Ceļu un ielu uzturēšana</t>
  </si>
  <si>
    <t>Īpašumu uzturēšanas nodaļa</t>
  </si>
  <si>
    <t>Ārsta palīgs</t>
  </si>
  <si>
    <t>07.200</t>
  </si>
  <si>
    <t>Sports</t>
  </si>
  <si>
    <t>08.100</t>
  </si>
  <si>
    <t>Bibliotēka</t>
  </si>
  <si>
    <t>08.200</t>
  </si>
  <si>
    <t>Kultūras nams</t>
  </si>
  <si>
    <t>PII Sprīdītis</t>
  </si>
  <si>
    <t>09.100</t>
  </si>
  <si>
    <t>PII pedagogi pašvaldības finansējums</t>
  </si>
  <si>
    <t>PII pedagogi pašvaldības finansējums kvalitātes piemaksas</t>
  </si>
  <si>
    <t>Pamatskola</t>
  </si>
  <si>
    <t>09.200</t>
  </si>
  <si>
    <t xml:space="preserve">Pamatskola pedagogi pašvaldības finansējums </t>
  </si>
  <si>
    <t>Pamatskola pedagogi pašvaldības finansējums  kvalitātes piemaksa</t>
  </si>
  <si>
    <t>Darbinieku ēdināšana</t>
  </si>
  <si>
    <t>Skolēnu pārvadājumi - ceļa izdevumu kompensācija</t>
  </si>
  <si>
    <t>09.600</t>
  </si>
  <si>
    <t>Sociālais darbinieks</t>
  </si>
  <si>
    <t>10.900</t>
  </si>
  <si>
    <t>Bāriņtiesa</t>
  </si>
  <si>
    <t>10.400</t>
  </si>
  <si>
    <t>Skolēnu pārvadājumi</t>
  </si>
  <si>
    <t>Multifunkcionālais centrs</t>
  </si>
  <si>
    <t>08.600</t>
  </si>
  <si>
    <t xml:space="preserve">Mērķdotācija pedagogiem </t>
  </si>
  <si>
    <t>Mērķdotācija pedagogiem kvalitātes piemaksa</t>
  </si>
  <si>
    <t xml:space="preserve">Mērķdotācija interešu izglītībai </t>
  </si>
  <si>
    <t>09.500</t>
  </si>
  <si>
    <t>Mērķdotācija interešu izglītībai kvalitāte</t>
  </si>
  <si>
    <t>Mērķdotācija 5.un 6.g.bērnu apmācībai</t>
  </si>
  <si>
    <t>Mērķdotācija 5.un 6.g.bērnu apmācībai kvalitātes piemaksa</t>
  </si>
  <si>
    <t>Sociālie pabalsti</t>
  </si>
  <si>
    <t>10.700</t>
  </si>
  <si>
    <t>2% atalgojumi</t>
  </si>
  <si>
    <t xml:space="preserve">Motivācija </t>
  </si>
  <si>
    <t>Kopā</t>
  </si>
  <si>
    <t xml:space="preserve">2019.gada  pamatbudžeta izdevumi </t>
  </si>
  <si>
    <t>Sakaru pakalpojumi pieprasīts 2019.gadam</t>
  </si>
  <si>
    <t>Apkure pieprasīts 2019.gadam</t>
  </si>
  <si>
    <t>Ūdens un kanalizācija pieprasīts 2019.gadam</t>
  </si>
  <si>
    <t>Elektroenerģija  pieprasīts 2019.gadam</t>
  </si>
  <si>
    <t>Kurināmais  pieprasīts 2019.gadam</t>
  </si>
  <si>
    <t>Degviela pieprasīts 2019.gadam</t>
  </si>
  <si>
    <t>Ēdināšana pieprasīts 2019.gadam</t>
  </si>
  <si>
    <t>Skolēnu pārvadāšana  pieprasīts 2019.gadam</t>
  </si>
  <si>
    <t>Ēku, telpu noma pieprasīts 2019.gadam</t>
  </si>
  <si>
    <t>Kopā  pieprasīts 2019.gadam</t>
  </si>
  <si>
    <t>Atlīdzība pieprasīts 2019.gadam</t>
  </si>
  <si>
    <t>Komandējumi un dienesta braucieni  pieprasīts 2019.gadam</t>
  </si>
  <si>
    <t>Pārējie (iepriekš neminētie) pakalpojumi pieprasīts 2019.gadam</t>
  </si>
  <si>
    <t>Pārējie (iepriekš neminētie) materiāli pieprasīts 2019.gadam</t>
  </si>
  <si>
    <t>Grāmatas, laikraksti  pieprasīts 2019.gadam</t>
  </si>
  <si>
    <t>Pārējie pamatlīdzekļi, nemateriālie ieguldījumi pieprasīts 2019.gadam</t>
  </si>
  <si>
    <t>Pabalsti, dotācija pieprasīts 2019.gadam</t>
  </si>
  <si>
    <t>Nodokļi/transferti pieprasīts 2019.gadam</t>
  </si>
  <si>
    <t>PAVISAM  pieprasīts 2019.gadam</t>
  </si>
  <si>
    <t>24000/5200</t>
  </si>
  <si>
    <t>Melioratoru ielas remonts (papildus finansējums)</t>
  </si>
  <si>
    <t>Bērzaune</t>
  </si>
  <si>
    <t xml:space="preserve">Pagasta pārvalde </t>
  </si>
  <si>
    <t>Tūrisma informācijas centrs</t>
  </si>
  <si>
    <t>04.700</t>
  </si>
  <si>
    <t xml:space="preserve">Pašdarbības kolektīvi (valsts finansējums) </t>
  </si>
  <si>
    <t>PII Vārpiņa</t>
  </si>
  <si>
    <t>Pamatskola pedagogi pašvaldības finansējums</t>
  </si>
  <si>
    <t>Sociālais dienests</t>
  </si>
  <si>
    <t>Avīze "Bērzaunes Rīts"</t>
  </si>
  <si>
    <t>Dzelzava</t>
  </si>
  <si>
    <t>Īpašuma uzturēšanas nodaļa</t>
  </si>
  <si>
    <t>1.bibliotēka</t>
  </si>
  <si>
    <t>2.bibliotēka</t>
  </si>
  <si>
    <t>Kultūras nams balva Ziemassvētku noformējums</t>
  </si>
  <si>
    <t>Saieta nams "Kāre"</t>
  </si>
  <si>
    <t>Kult.pasāk.</t>
  </si>
  <si>
    <t>PII Rūķis</t>
  </si>
  <si>
    <t>Pansionāts</t>
  </si>
  <si>
    <t>10.200</t>
  </si>
  <si>
    <t>Pansionāts piemaksa par nakts darbu un darbu svētku dienās</t>
  </si>
  <si>
    <t>Pansionāts papildus finansējums (aizvietošana)</t>
  </si>
  <si>
    <t>Dienas aprūpes  centrs</t>
  </si>
  <si>
    <t>Sporta pasākumi</t>
  </si>
  <si>
    <t>Internātpamatskola (valsts finansējums)</t>
  </si>
  <si>
    <t>Internātpamatskola (pašvaldības  finansējums)</t>
  </si>
  <si>
    <t>Sociālais dien.</t>
  </si>
  <si>
    <t>Kalsnava</t>
  </si>
  <si>
    <t>Prezentācijas izdevumi</t>
  </si>
  <si>
    <t>Sabiedriskā kārtība</t>
  </si>
  <si>
    <t>03.600</t>
  </si>
  <si>
    <t>Ugunsdrošiba</t>
  </si>
  <si>
    <t>BJIC UP,s</t>
  </si>
  <si>
    <t>PII Lācītis Pūks</t>
  </si>
  <si>
    <t>Kalsnavas informatīvais izdevums</t>
  </si>
  <si>
    <t>Kalsnavas pamatskola e-klase</t>
  </si>
  <si>
    <t>Asistenti</t>
  </si>
  <si>
    <t>Skolēnu pārvadājumi - ceļa izdevumu komp.skolēniem</t>
  </si>
  <si>
    <t xml:space="preserve">Sociālā nodrošināšana - sociālā māja </t>
  </si>
  <si>
    <t>Sociālo pakalpojumu centrs</t>
  </si>
  <si>
    <t>Siltumapgāde</t>
  </si>
  <si>
    <t>Teritorijas uzturēšana</t>
  </si>
  <si>
    <t>Teritoriju attīstība (ierakstīšana ZG,kadastraālā uzmērīāna)</t>
  </si>
  <si>
    <t>06.200</t>
  </si>
  <si>
    <t>Mājokļu attīstība</t>
  </si>
  <si>
    <t>06.100</t>
  </si>
  <si>
    <t xml:space="preserve">Laukumu, parka  apgaismošana </t>
  </si>
  <si>
    <t>Kapu apsaimniekošana</t>
  </si>
  <si>
    <t>Pārējā vides aizsardzība</t>
  </si>
  <si>
    <t>05.600</t>
  </si>
  <si>
    <t>Lazdona</t>
  </si>
  <si>
    <t>Dzīv.fonda remonts, uzturēšana</t>
  </si>
  <si>
    <t>Koplietošanas teritoriju labiekārtošana</t>
  </si>
  <si>
    <t>Lazdonas FVP</t>
  </si>
  <si>
    <t>Kultūra</t>
  </si>
  <si>
    <t>PI grupas</t>
  </si>
  <si>
    <t>Pamatskola (papildus finansējums)</t>
  </si>
  <si>
    <t>Pamatskola pedagogi pašvaldības finansējums kvalitātes piemaksa</t>
  </si>
  <si>
    <t>Multifunkcionālais bērnu un jauniešu centrs</t>
  </si>
  <si>
    <t>Soc.darbinieks</t>
  </si>
  <si>
    <t>Motivācija</t>
  </si>
  <si>
    <t>Mārciena</t>
  </si>
  <si>
    <t>Pansionāta darbinieku ēdināšana</t>
  </si>
  <si>
    <t>Īpašumu uzturēšanas nodaļa piemaksa par nakts darbu un darbu svētku dienās</t>
  </si>
  <si>
    <t>Mājokļu apsaimn.</t>
  </si>
  <si>
    <t>Doktorāts</t>
  </si>
  <si>
    <t>Pārējā kultūra</t>
  </si>
  <si>
    <t>Sākumskola</t>
  </si>
  <si>
    <t>Sākumskola pedagogi pašvaldības finansējums</t>
  </si>
  <si>
    <t>Sākumskola pedagogi pašvaldības finansējums kvalitātes piemaksa</t>
  </si>
  <si>
    <t>PI grupas pedagogi pašvaldības finansējums</t>
  </si>
  <si>
    <t>PI grupas pedagogi pašvaldības finansējums kvalitātes piemaksa</t>
  </si>
  <si>
    <t>Sociālais darbs</t>
  </si>
  <si>
    <t>Ošupe</t>
  </si>
  <si>
    <t>Zivsaimniecība</t>
  </si>
  <si>
    <t>04.200</t>
  </si>
  <si>
    <t>Krievbirzes kapi</t>
  </si>
  <si>
    <t>Feldšerpunkts</t>
  </si>
  <si>
    <t>Sporta pas.</t>
  </si>
  <si>
    <t>AA centrs</t>
  </si>
  <si>
    <t>Jauniešu centrs</t>
  </si>
  <si>
    <t>Liepsalas</t>
  </si>
  <si>
    <t xml:space="preserve">Kultūras pasākumi </t>
  </si>
  <si>
    <t xml:space="preserve">PI grupas </t>
  </si>
  <si>
    <t>Soc. darbin.</t>
  </si>
  <si>
    <t>Soc.darbin.pak. (psihologs)</t>
  </si>
  <si>
    <t>Prauliena</t>
  </si>
  <si>
    <t>03.100</t>
  </si>
  <si>
    <t>Praulienas bibliotēka</t>
  </si>
  <si>
    <t>Saikavas bibliotēka</t>
  </si>
  <si>
    <t>PII Pasaciņa</t>
  </si>
  <si>
    <t>Pamatskola pedagogu darba samaksai mājapmācībai</t>
  </si>
  <si>
    <t>Sociālās aprūpes māja</t>
  </si>
  <si>
    <t>Mērķdotācija interešu izglītībai (skola)</t>
  </si>
  <si>
    <t>Mērķdotācija interešu izglītībai (skola) kvalitāte</t>
  </si>
  <si>
    <t>Mērķdotācija interešu izglītībai (PII)</t>
  </si>
  <si>
    <t>Mērķdotācija interešu izglītībai (PII) kvalitāte</t>
  </si>
  <si>
    <t>Sarkaņi</t>
  </si>
  <si>
    <t xml:space="preserve"> Īpašumu uzturēšanas nodaļa</t>
  </si>
  <si>
    <t>"Airītes" papildus finansējums</t>
  </si>
  <si>
    <t>Amatu skola</t>
  </si>
  <si>
    <t>Muzeja ēka</t>
  </si>
  <si>
    <t>Dzīvojamā fonda remonts, uzturēšana</t>
  </si>
  <si>
    <t>Nedzīvojamā fonda remonts un uzturēšana</t>
  </si>
  <si>
    <t>Neprivatizēto dzīvokļu apsaimniekošana</t>
  </si>
  <si>
    <t>Sporta pasākumu organizators</t>
  </si>
  <si>
    <t>Multifunkcionālais centrs Logs (jauniešu centrs)</t>
  </si>
  <si>
    <t>09.800</t>
  </si>
  <si>
    <t>Sarkaņu bibliotēka</t>
  </si>
  <si>
    <t>Biksēres bibliotēka</t>
  </si>
  <si>
    <t>Sarkaņu pagasta tautas nams "Kalnagravas"</t>
  </si>
  <si>
    <t>Pašdarbības kolektīvi pašvaldības finansējums</t>
  </si>
  <si>
    <t>Kultūras pasākumi</t>
  </si>
  <si>
    <t>Sociālās palīdzības dienests, aprūpētāji</t>
  </si>
  <si>
    <t>Pārējie (avīze)</t>
  </si>
  <si>
    <t xml:space="preserve">Īpašumu apdrošināšana </t>
  </si>
  <si>
    <t>Ļaudona</t>
  </si>
  <si>
    <t>Ļaudonas biblioteka</t>
  </si>
  <si>
    <t>Sāvienas biblioteka</t>
  </si>
  <si>
    <t>Bērnu un jauniešu iniciatīvu centrs</t>
  </si>
  <si>
    <t>PII Brīnumdārzs</t>
  </si>
  <si>
    <t>Vidusskola</t>
  </si>
  <si>
    <t>Iekšdurvju ierīkošana vidusskolai</t>
  </si>
  <si>
    <t>Pedagogi pašvaldības finansējums</t>
  </si>
  <si>
    <t>Apvienotā virtuve</t>
  </si>
  <si>
    <t>Apvienotā virtuve, darbs svētku dienās</t>
  </si>
  <si>
    <t>Pārējie kultūras pasākumi (avīze)</t>
  </si>
  <si>
    <t>Nodarbinātība</t>
  </si>
  <si>
    <t>04.100</t>
  </si>
  <si>
    <t>Īpašumu uzturēšana, koplietošanas teritoriju uzturēšana, mežu apsaimniekošana</t>
  </si>
  <si>
    <t>Pārējie citur neklasif. izgl. pasāk. (nometnes)</t>
  </si>
  <si>
    <t>Liezēre</t>
  </si>
  <si>
    <t>Vestiena</t>
  </si>
  <si>
    <t>Mētriena</t>
  </si>
  <si>
    <t>Barkava</t>
  </si>
  <si>
    <t>Soc. dienests</t>
  </si>
  <si>
    <t>Ģim.ārsts doktorāts</t>
  </si>
  <si>
    <t>Papildus finansējums</t>
  </si>
  <si>
    <t>Darbs ar jaunatni</t>
  </si>
  <si>
    <t>Barkavas bibl.</t>
  </si>
  <si>
    <t>Stalīdzānu bibl.</t>
  </si>
  <si>
    <t>Biedrības pakalpojumi</t>
  </si>
  <si>
    <t>08.400</t>
  </si>
  <si>
    <t>Pamatskola papildus finansējums</t>
  </si>
  <si>
    <t>Pirmsskolas izglītība</t>
  </si>
  <si>
    <t>Ēdināšana 2.pusg.</t>
  </si>
  <si>
    <t>Pansionāts (lifta remonts)</t>
  </si>
  <si>
    <t>"Latvijas skolas soma"</t>
  </si>
  <si>
    <t>"Latvijas skolas soma" (pamatskola)</t>
  </si>
  <si>
    <t>"Latvijas skolas soma" (internātpamatskola)</t>
  </si>
  <si>
    <t>Madona</t>
  </si>
  <si>
    <t>PII "Kastanītis"</t>
  </si>
  <si>
    <t>PII "Kastanītis"  pedagogi (pašvaldība)</t>
  </si>
  <si>
    <t>PII "Kastanītis"  pedagogi (pašvaldība) kvalitātes piemaksa</t>
  </si>
  <si>
    <t>PII "Kastanītis" mērķdotācija 5.un 6.g.bērnu apmācībai</t>
  </si>
  <si>
    <t>PII "Kastanītis" mērķdotācija 5.un 6.g.bērnu apmācībai  kvalitātes piemaksa</t>
  </si>
  <si>
    <t>PII "Kastanītis" interešu izglītība MD</t>
  </si>
  <si>
    <t xml:space="preserve">PII "Priedīte" </t>
  </si>
  <si>
    <t>PII "Priedīte"  pedagogi (pašvaldība)</t>
  </si>
  <si>
    <t>PII "Priedīte"  pedagogi (pašvaldība) kvalitātes piemaksa</t>
  </si>
  <si>
    <t>PII "Priedīte"  mērķdotācija 5.un 6.g.bērnu apmācībai</t>
  </si>
  <si>
    <t>PII "Priedīte"  mērķdotācija 5.un 6.g.bērnu apmācībai kvalitātes piemaksa</t>
  </si>
  <si>
    <t>PII "Priedīte" interešu izglītība (valsts finansējums)</t>
  </si>
  <si>
    <t>PII "Priedīte" interešu izglītība (valsts finansējums) kvalitāte</t>
  </si>
  <si>
    <t xml:space="preserve">PII "Saulīte" </t>
  </si>
  <si>
    <t>PII "Saulīte"  pedagogi (pašvaldība)</t>
  </si>
  <si>
    <t>PII "Saulīte"  pedagogi (pašvaldība) kvalitātes piemaksa</t>
  </si>
  <si>
    <t>PII "Saulīte" mērķdotācija 5.un 6.g.bērnu apmācībai</t>
  </si>
  <si>
    <t>PII "Saulīte" mērķdotācija 5.un 6.g.bērnu apmācībai  kvalitātes piemaksa</t>
  </si>
  <si>
    <t>PII "Saulīte" interešu izglītība</t>
  </si>
  <si>
    <t>PII "Saulīte" interešu izglītība kvalitātes piemaksa</t>
  </si>
  <si>
    <t>Madonas Valsts ģimnāzija</t>
  </si>
  <si>
    <t>Pedagogu atalgojums (MD vispārējā izglītība)</t>
  </si>
  <si>
    <t>Pedagogu atalgojums pašvaldības finansējums</t>
  </si>
  <si>
    <t>Pedagogu atalgojums ( MD vispārējā izglītība) kvalitātes piemaksa</t>
  </si>
  <si>
    <t>Pedagogu atalgojums (MD interešu izglītība)</t>
  </si>
  <si>
    <t>Pedagogu atalgojums (interešu izglītība) kvalitātes piemaksa</t>
  </si>
  <si>
    <t>Madonas pilsētas vidusskola</t>
  </si>
  <si>
    <t>Pedagogu atalgojums (MD vispārējā izglītība) kvalitātes piemaksa</t>
  </si>
  <si>
    <t>Pedagogu atalgojums (MD interešu izglītība) kvalitātes piemaksa</t>
  </si>
  <si>
    <t>BJC</t>
  </si>
  <si>
    <t>BJC pedagogi (pašvaldība)</t>
  </si>
  <si>
    <t>BJC pedagogi (pašvaldība) kvalitātes piemaksa</t>
  </si>
  <si>
    <t>BJC pedagogi (valsts finansējums)</t>
  </si>
  <si>
    <t>BJC pedagogi (valsts finansējums) kvalitātes piemaksa</t>
  </si>
  <si>
    <t xml:space="preserve">BJSS </t>
  </si>
  <si>
    <t>BJSS  pedagogi (pašvaldība)</t>
  </si>
  <si>
    <t>BJSS  pedagogi (pašvaldība) kvalitātes piemaksa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</si>
  <si>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</si>
  <si>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</si>
  <si>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</si>
  <si>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</si>
  <si>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(pašvaldība)  kvalitātes piemaksa</t>
  </si>
  <si>
    <t>Mūzikas skolas pedagogu atalgojums (valsts finansējums)</t>
  </si>
  <si>
    <t>Mākslas skola</t>
  </si>
  <si>
    <t>Mākslas skola pedagogi (pašvaldība)</t>
  </si>
  <si>
    <t>Mākslas skola pedagogi (pašvaldība) kvalitātes piemaksa</t>
  </si>
  <si>
    <t>Mākslas skola pedagogi (valsts finansējums)</t>
  </si>
  <si>
    <t>Muzejs</t>
  </si>
  <si>
    <t>Lazdonas pareizticīgo draudze</t>
  </si>
  <si>
    <t>Madonas ev.lut.draudze</t>
  </si>
  <si>
    <t>Nedzīvojamais fonds</t>
  </si>
  <si>
    <t xml:space="preserve">Dzīvojamā fonda remonts un uzturēšana </t>
  </si>
  <si>
    <t>Bezsaimnieka dzīvnieku izmitināšana</t>
  </si>
  <si>
    <t>Nekustamā īpašuma nodokļa samaksa</t>
  </si>
  <si>
    <t>Meža apsaimniekošanas darbi</t>
  </si>
  <si>
    <t>Līdzfinansējums sabiedriskās tualetes uzturēšanai</t>
  </si>
  <si>
    <t>PVN</t>
  </si>
  <si>
    <t>Tirgus</t>
  </si>
  <si>
    <t>Sporta pasākumi (pilsēta - Sporta skola)</t>
  </si>
  <si>
    <t>Sporta būvju un āra laukumu uzturēšana</t>
  </si>
  <si>
    <t>Kultūras pasākumi (pilsēta)</t>
  </si>
  <si>
    <t>Ēdināšanas dienests</t>
  </si>
  <si>
    <t>Ēdināšanas dienests bufete, darbinieki</t>
  </si>
  <si>
    <t xml:space="preserve">Ēdināšana Skolas ielā </t>
  </si>
  <si>
    <t>Ēdināšana Skolas ielā   1.-4.kl.</t>
  </si>
  <si>
    <t>Novads Adm.</t>
  </si>
  <si>
    <t>Dome</t>
  </si>
  <si>
    <t>Deputāti</t>
  </si>
  <si>
    <t>Dzimtsarakstu nodaļa</t>
  </si>
  <si>
    <t>Pabalsti bijušajiem priekšsēdētājiem</t>
  </si>
  <si>
    <t>Sadarbība</t>
  </si>
  <si>
    <t>Sabiedriskās attiecības (prezentācijas)</t>
  </si>
  <si>
    <t>Vidzemes televīzija</t>
  </si>
  <si>
    <t>Latgales reģionālā televīzija</t>
  </si>
  <si>
    <t>Stars</t>
  </si>
  <si>
    <t>Bāriņtiesa - audžuģimeņu pasākums</t>
  </si>
  <si>
    <t>Kārtībnieki</t>
  </si>
  <si>
    <t>Nekustamo īpašumu uzmērīšana, Zemes grāmata</t>
  </si>
  <si>
    <t>Sporta pasākumi (novads)</t>
  </si>
  <si>
    <t>Kultūras pasākumi (novads)</t>
  </si>
  <si>
    <t>Dziesmu svētki</t>
  </si>
  <si>
    <t>LR Neatkarības deklarācijas pasludināšanas diena</t>
  </si>
  <si>
    <t>Atbalsts nevalstiskajām organizācijām projektu konkurss</t>
  </si>
  <si>
    <t xml:space="preserve">Atbalsts  nevalstiskajām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</si>
  <si>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</si>
  <si>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</si>
  <si>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</si>
  <si>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</si>
  <si>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</si>
  <si>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Madona - Jauniešu galvaspilsēta pasākumi</t>
  </si>
  <si>
    <t>Mērķdotācija literatūrai/ mācību līdzekļiem</t>
  </si>
  <si>
    <t>Mācību līdzekļi/literatūra pašvaldības budžets</t>
  </si>
  <si>
    <t>Izglītības pasākumi BJC</t>
  </si>
  <si>
    <t>Profesionālo iemaņu apmācība 10.-12.kl. skolēniem</t>
  </si>
  <si>
    <t>Līdzfinansējums nometņu organizēšanai (konkurss)</t>
  </si>
  <si>
    <t xml:space="preserve">Barkavas profesionālā vidusskola </t>
  </si>
  <si>
    <t>Kristiāna Dāvida pamatskola</t>
  </si>
  <si>
    <t>Augstākās izglītības nodrošināšana Madonas novadā</t>
  </si>
  <si>
    <t>Rezidentūras studijas medicīnā</t>
  </si>
  <si>
    <t>Videonovērošanas sistēmas uzturēšana</t>
  </si>
  <si>
    <t xml:space="preserve">GPS sistēmas servera abonēšana </t>
  </si>
  <si>
    <t>Biedrība "Pie Kraujas"</t>
  </si>
  <si>
    <t>Citu novadu izglītības iestāžu pakalpojumi</t>
  </si>
  <si>
    <t>Citu novadu soc.palīdz. iestāžu pakalpojumi (pansionāti)</t>
  </si>
  <si>
    <t>Sociālās palīdzības dienests</t>
  </si>
  <si>
    <t xml:space="preserve">Asistenti </t>
  </si>
  <si>
    <t xml:space="preserve">Sociālā ēka (Parka iela 6) </t>
  </si>
  <si>
    <t>Aprūpes mājās pakalpojumi</t>
  </si>
  <si>
    <t>Pakalpojumi bērniem ar FT</t>
  </si>
  <si>
    <t>Humānās palīdz.  kravas</t>
  </si>
  <si>
    <t>Veselības aprūpe (zobārstniecības kabinets)</t>
  </si>
  <si>
    <t>SAB "Smeceres sils"</t>
  </si>
  <si>
    <t>Madonas SAB "Smeceres sils" attīstības projekta īstenošana</t>
  </si>
  <si>
    <t>Projektēšana</t>
  </si>
  <si>
    <t>Investīcijas infrastruktūras objektos</t>
  </si>
  <si>
    <t>Nekustamā īpašuma  "Lejas Ruļļi" nodošana</t>
  </si>
  <si>
    <t xml:space="preserve">Algotie pagaidu sabiedriskie darbi </t>
  </si>
  <si>
    <t>Atbalsts lauksaimn.konsultantiem</t>
  </si>
  <si>
    <t>Aizņēmumu  %  samaksa</t>
  </si>
  <si>
    <t>01.700</t>
  </si>
  <si>
    <t>Aizņēmumu  pamatsummu atmaksa</t>
  </si>
  <si>
    <t>Finansēšana</t>
  </si>
  <si>
    <t>Aizņēmumu apkalpošanas izdevumi</t>
  </si>
  <si>
    <t>01.800</t>
  </si>
  <si>
    <t>BO VAS CSDD</t>
  </si>
  <si>
    <t xml:space="preserve">Uzņēmējdarbības atbalsta un attīstības nodaļa </t>
  </si>
  <si>
    <t>Klavieru skaņošana novadā</t>
  </si>
  <si>
    <t>Rezerve audzēkņu ēdināšanai II pusgadā</t>
  </si>
  <si>
    <t>Rezerve pedagogu atlīdzībai pašvaldības budžets</t>
  </si>
  <si>
    <t>Īpašumu apdrošināšana</t>
  </si>
  <si>
    <t>Adm.+pilsēta</t>
  </si>
  <si>
    <t>KOPĀ Madona</t>
  </si>
  <si>
    <t>Pielikums Nr.1</t>
  </si>
  <si>
    <t>MADONAS  NOVADA  PAŠVALDĪBA</t>
  </si>
  <si>
    <t>(euro)</t>
  </si>
  <si>
    <t>Nosaukums</t>
  </si>
  <si>
    <t>Novads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</si>
  <si>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</si>
  <si>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</si>
  <si>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</si>
  <si>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</si>
  <si>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</si>
  <si>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</si>
  <si>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</si>
  <si>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</si>
  <si>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</si>
  <si>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</si>
  <si>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</si>
  <si>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</si>
  <si>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</si>
  <si>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</si>
  <si>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</si>
  <si>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</si>
  <si>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Nekustamā īpašuma nodoklis</t>
  </si>
  <si>
    <t>05.400</t>
  </si>
  <si>
    <t>Azartspēļu nodoklis</t>
  </si>
  <si>
    <t>Procentu ieņēmumi</t>
  </si>
  <si>
    <t>09.000</t>
  </si>
  <si>
    <t>Nodevas</t>
  </si>
  <si>
    <t>10.000</t>
  </si>
  <si>
    <t>Naudas sodi</t>
  </si>
  <si>
    <t>12.000</t>
  </si>
  <si>
    <t>Pārējie nenodokļu ieņēmumi</t>
  </si>
  <si>
    <t>21.000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</si>
  <si>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</si>
  <si>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</si>
  <si>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</si>
  <si>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</si>
  <si>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</si>
  <si>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</si>
  <si>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</si>
  <si>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</si>
  <si>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</si>
  <si>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</si>
  <si>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</si>
  <si>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</si>
  <si>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Dotācija no PFIF</t>
  </si>
  <si>
    <t>18.690</t>
  </si>
  <si>
    <t>Dotācija par sociālās aprūpes iestādēs ievietotajām personām (pansionāti)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</si>
  <si>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</si>
  <si>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</si>
  <si>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</si>
  <si>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Transferti SAB "Smeceres sils" attīstības projekta īstenošanai</t>
  </si>
  <si>
    <t>19.200</t>
  </si>
  <si>
    <t xml:space="preserve">Ieņēmumi pašvaldības budžetā no citām pašvaldībām </t>
  </si>
  <si>
    <t>19.300</t>
  </si>
  <si>
    <t>Transferti Dzelzavas speciālajai internātskolai (valsts  finansējums)</t>
  </si>
  <si>
    <t>Transferti pansionātiem</t>
  </si>
  <si>
    <t xml:space="preserve">Kopā   ieņēmumi  </t>
  </si>
  <si>
    <t xml:space="preserve">Transferti no atlikuma </t>
  </si>
  <si>
    <t>Kopā  ieņēmumi</t>
  </si>
  <si>
    <t>Kopā transferti</t>
  </si>
  <si>
    <t>Konsolidācija</t>
  </si>
  <si>
    <t>KOPĀ  ieņēmumi</t>
  </si>
  <si>
    <t xml:space="preserve">2019.gada pamatbudžeta ieņēmumi  </t>
  </si>
  <si>
    <t>Kopā Madona Sarkaņi, Lazdona</t>
  </si>
  <si>
    <t>996 atl.no2018</t>
  </si>
  <si>
    <t>Transferti "Latvijas skolas soma"</t>
  </si>
  <si>
    <r>
      <t xml:space="preserve">Iedzīvotāju ienākuma nodoklis  </t>
    </r>
    <r>
      <rPr>
        <b/>
        <sz val="11"/>
        <rFont val="Calibri"/>
        <family val="2"/>
        <charset val="186"/>
        <scheme val="minor"/>
      </rPr>
      <t>sociālajiem pabalstiem</t>
    </r>
  </si>
  <si>
    <r>
      <t xml:space="preserve">Transferti </t>
    </r>
    <r>
      <rPr>
        <b/>
        <sz val="11"/>
        <rFont val="Calibri"/>
        <family val="2"/>
        <charset val="186"/>
        <scheme val="minor"/>
      </rPr>
      <t>sociālajiem pabalstiem</t>
    </r>
    <r>
      <rPr>
        <sz val="11"/>
        <color theme="1"/>
        <rFont val="Calibri"/>
        <family val="2"/>
        <charset val="186"/>
        <scheme val="minor"/>
      </rPr>
      <t xml:space="preserve"> </t>
    </r>
  </si>
  <si>
    <t>izdevumi</t>
  </si>
  <si>
    <t>Papildus dotācija</t>
  </si>
  <si>
    <t>+ / -</t>
  </si>
  <si>
    <t>transfertiem</t>
  </si>
  <si>
    <t>Transferti 1.-4.klases ēdināšanai</t>
  </si>
  <si>
    <t>Transferti 1.-4.kl.ēdināšanai</t>
  </si>
  <si>
    <t>1.-4.kl.ēdināšana</t>
  </si>
  <si>
    <t>1.-4.klases ēdināšana</t>
  </si>
  <si>
    <t>Ēdināšanas dienests 1.-4.kl. ēdināšana</t>
  </si>
  <si>
    <t>Transferti  uzturēšanas izdevumiem (no IIN )</t>
  </si>
  <si>
    <t>Transferti  uzturēšanas izdevumiem (no NIN )</t>
  </si>
  <si>
    <t>Kristiāna Dāvida pamatskola 1.-4.kl. ēdināšana</t>
  </si>
  <si>
    <t>Zobārstniecība</t>
  </si>
  <si>
    <t>Ozolu medpunkts</t>
  </si>
  <si>
    <t>Liezēres bibliotēka</t>
  </si>
  <si>
    <t>Mēdzūlas bibliotēka</t>
  </si>
  <si>
    <t>Informatīvais izdev. "Liezēre vakar, šodien, rīt"</t>
  </si>
  <si>
    <t>Atbalsts sab.organizācijām</t>
  </si>
  <si>
    <t xml:space="preserve">PI grupas pedagogi pašvaldības finansējums </t>
  </si>
  <si>
    <t>PII grupas pašvaldības finansējums kvalitātes piemaksa</t>
  </si>
  <si>
    <t>Internāta bērnu ēdināšana ( gads)</t>
  </si>
  <si>
    <t>Grāmata Liezēre Daba Valoda Folklora Vēsture</t>
  </si>
  <si>
    <t>Skolēnu pārvadājumi - autobuss</t>
  </si>
  <si>
    <t>Skolēnu pārvadājumi - skolēnu ceļa izdevumu kompensācija</t>
  </si>
  <si>
    <t>pārējā soc.palīdzība</t>
  </si>
  <si>
    <t>BJĀAC Ozoli</t>
  </si>
  <si>
    <t>Informatīvais centrs</t>
  </si>
  <si>
    <t>Īpašuma uzturēšanas nod.</t>
  </si>
  <si>
    <t>Vestienas feldšerpunkts</t>
  </si>
  <si>
    <t>Ugunsdrošība</t>
  </si>
  <si>
    <t>03.200</t>
  </si>
  <si>
    <t>Kopā pārvaldes</t>
  </si>
  <si>
    <t>KOPĀ  NOVADS</t>
  </si>
  <si>
    <t>Jaunatnes darbinieks</t>
  </si>
  <si>
    <t>PI grupas pašvaldības finansējums kvalitātes piemaksa</t>
  </si>
  <si>
    <t>Gājēju celiņa apgaismojums</t>
  </si>
  <si>
    <t>IT nodaļa</t>
  </si>
  <si>
    <t>"Baltā ūdensroze" Diakonijas centrs</t>
  </si>
  <si>
    <t>Krīzes centrs</t>
  </si>
  <si>
    <t>Līdzfinansējums kredītiem</t>
  </si>
  <si>
    <t>Madonas novada pašvaldības pamatbudžets</t>
  </si>
  <si>
    <t>Pozīcijas nosaukums</t>
  </si>
  <si>
    <t>IEŅĒMUMI UN GADA SĀKUMA ATLIKUMS KOPĀ</t>
  </si>
  <si>
    <t>Naudas līdzekļu atlikums uz gada sākumu</t>
  </si>
  <si>
    <t>KĀRTĒJIE GADA IEŅĒMUMI</t>
  </si>
  <si>
    <t>Nodokļu ieņēmumi</t>
  </si>
  <si>
    <t>1.1.0.0.</t>
  </si>
  <si>
    <t xml:space="preserve">              Iedzīvotāju ienākuma nodoklis</t>
  </si>
  <si>
    <t>4.1.0.0.</t>
  </si>
  <si>
    <t xml:space="preserve">              Nekustamā īpašuma nodoklis</t>
  </si>
  <si>
    <t>5.4.1.0.</t>
  </si>
  <si>
    <t xml:space="preserve">              Azartspēļu nodoklis</t>
  </si>
  <si>
    <t>8.6.2.0.</t>
  </si>
  <si>
    <t>Procentu ieņēmumi par kontu atlikumiem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</si>
  <si>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</si>
  <si>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</si>
  <si>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</si>
  <si>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</si>
  <si>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</si>
  <si>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</si>
  <si>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</si>
  <si>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Ieņēmumi no pašvaldības īpašumu pārdošanas</t>
  </si>
  <si>
    <t>18.0.0.0.</t>
  </si>
  <si>
    <t>Valsts budžeta transferti</t>
  </si>
  <si>
    <t>18.6.4.0.</t>
  </si>
  <si>
    <t xml:space="preserve">           Pašvaldības budžetā saņemtā dotācija no pašvaldību finanšu izlīdzināšanas fonda</t>
  </si>
  <si>
    <t>18.6.2.0.</t>
  </si>
  <si>
    <t xml:space="preserve">           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</si>
  <si>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</si>
  <si>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</si>
  <si>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</si>
  <si>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</si>
  <si>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</si>
  <si>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</si>
  <si>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</si>
  <si>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</si>
  <si>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</si>
  <si>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Vispārējās valdības sektora (valsts un pašvaldības) parāda darījumi</t>
  </si>
  <si>
    <t>Vispārēja rakstura transferti starp valsts pārvaldes dažādiem līmeņiem</t>
  </si>
  <si>
    <t>03.000</t>
  </si>
  <si>
    <t>Sabiedriskā kārtība un drošība</t>
  </si>
  <si>
    <t xml:space="preserve">        Pašvaldības policija</t>
  </si>
  <si>
    <t xml:space="preserve">        Ugunsdrošības, glābšanas un civilās drošības dieneti</t>
  </si>
  <si>
    <t xml:space="preserve">      Pārējie iepriekš neklasificētie sabiedriskās kārtības un drošības pakalpojumi</t>
  </si>
  <si>
    <t>04.000</t>
  </si>
  <si>
    <t>Ekonomiskā darbība</t>
  </si>
  <si>
    <t xml:space="preserve">         Vispārēja ekonomiska, komerciāla un nodarbinātības darbība</t>
  </si>
  <si>
    <t xml:space="preserve">         Lauksaimniecība, mežsaimniecība, zivsaimniecība un medniecība</t>
  </si>
  <si>
    <t xml:space="preserve">       Tūrisms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</si>
  <si>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</si>
  <si>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</si>
  <si>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</si>
  <si>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</si>
  <si>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</si>
  <si>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</si>
  <si>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>05.300</t>
  </si>
  <si>
    <t xml:space="preserve">         Vides piesārņojuma novēršana un samazināšana</t>
  </si>
  <si>
    <t>06.000</t>
  </si>
  <si>
    <t>Teritoriju un mājokļu apsaimniekošana</t>
  </si>
  <si>
    <t xml:space="preserve">         Mājokļu attīstība</t>
  </si>
  <si>
    <t xml:space="preserve">         Teritoriju attīstība</t>
  </si>
  <si>
    <t xml:space="preserve">         Pārējā citur neklasificētā pašvaldību teritoriju un mājokļu apsaimniekošanas darbība</t>
  </si>
  <si>
    <t>07.000</t>
  </si>
  <si>
    <t>Veselība</t>
  </si>
  <si>
    <t xml:space="preserve">          Ambulatoro ārstniecības iestāžu darbība un pakalpojumi</t>
  </si>
  <si>
    <t>08.000</t>
  </si>
  <si>
    <t>Atpūta, kultūra un reliģija</t>
  </si>
  <si>
    <t xml:space="preserve">         Atpūtas un sporta pasākumi</t>
  </si>
  <si>
    <t xml:space="preserve">         Kultūra</t>
  </si>
  <si>
    <t xml:space="preserve">         Reliģisko organizāciju un citu biedrību un nodibinājumu pakalpojumi</t>
  </si>
  <si>
    <t xml:space="preserve">       Pārējie citur neklasificētie sporta, atpūtas, kultūras un reliģijas pakalpojumi</t>
  </si>
  <si>
    <t>Izglītība</t>
  </si>
  <si>
    <t xml:space="preserve">         Pirmsskolas izgllītība</t>
  </si>
  <si>
    <t xml:space="preserve">         Vispārējā izglītība</t>
  </si>
  <si>
    <t xml:space="preserve">         Interešu un profesionālās ievirzes izglītība</t>
  </si>
  <si>
    <t xml:space="preserve">         Izglītības papildu izdevumi</t>
  </si>
  <si>
    <t xml:space="preserve">         Pārējā citur neklasificētā izglītība</t>
  </si>
  <si>
    <t>Sociālā aizsardzība</t>
  </si>
  <si>
    <t xml:space="preserve">         Atbalsts gados veciem cilvēkiem</t>
  </si>
  <si>
    <t xml:space="preserve">         Atbalsts ģimenēm ar bērniem</t>
  </si>
  <si>
    <t xml:space="preserve">         Pārējais citur neklasificēts atbalsts sociāli atstumtām personām</t>
  </si>
  <si>
    <t xml:space="preserve">         Pārējā citur neklasificētā sociālā aizsardzība</t>
  </si>
  <si>
    <t xml:space="preserve">         Aizņēmumi ( -) un to atmaksa ( + )</t>
  </si>
  <si>
    <t>Izdevumi kopā ar finansēšanu</t>
  </si>
  <si>
    <t>Naudas līdzekļu atlikums perioda beigās</t>
  </si>
  <si>
    <t>2019.gada plāns</t>
  </si>
  <si>
    <t>18.640</t>
  </si>
  <si>
    <t>kopā</t>
  </si>
  <si>
    <t>algas</t>
  </si>
  <si>
    <t>transf.pārsk.</t>
  </si>
  <si>
    <t>algas MD</t>
  </si>
  <si>
    <t>algas no uztur.</t>
  </si>
  <si>
    <t>Dzelz.int.</t>
  </si>
  <si>
    <t>tr.no IIN</t>
  </si>
  <si>
    <t>Madonas novada pašvaldības domes</t>
  </si>
  <si>
    <t>28.02.2019. lēmumam Nr.94</t>
  </si>
  <si>
    <t xml:space="preserve"> protokols Nr.3, 50.p.</t>
  </si>
  <si>
    <t>29.02.2019. lēmumam Nr.94</t>
  </si>
  <si>
    <t>protokols Nr.3, 50.p.</t>
  </si>
  <si>
    <t>protokols Nr.3, 50.p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</si>
</sst>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i/>
      <sz val="1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quotePrefix="1" applyFont="1" applyFill="1" applyBorder="1"/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0" fontId="9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 applyBorder="1"/>
    <xf numFmtId="0" fontId="10" fillId="0" borderId="1" xfId="0" applyFont="1" applyFill="1" applyBorder="1" applyAlignment="1">
      <alignment textRotation="90" wrapText="1"/>
    </xf>
    <xf numFmtId="0" fontId="10" fillId="0" borderId="1" xfId="0" applyFont="1" applyFill="1" applyBorder="1"/>
    <xf numFmtId="164" fontId="6" fillId="0" borderId="1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wrapText="1"/>
    </xf>
    <xf numFmtId="2" fontId="9" fillId="0" borderId="1" xfId="0" applyNumberFormat="1" applyFont="1" applyFill="1" applyBorder="1"/>
    <xf numFmtId="1" fontId="9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12" fillId="0" borderId="0" xfId="0" applyFont="1" applyFill="1"/>
    <xf numFmtId="0" fontId="10" fillId="0" borderId="3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/>
    <xf numFmtId="0" fontId="0" fillId="0" borderId="3" xfId="0" applyFont="1" applyFill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49" fontId="0" fillId="0" borderId="1" xfId="0" quotePrefix="1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0" fontId="1" fillId="0" borderId="3" xfId="0" applyFont="1" applyFill="1" applyBorder="1" applyAlignment="1">
      <alignment horizontal="left" wrapText="1"/>
    </xf>
    <xf numFmtId="3" fontId="1" fillId="0" borderId="1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" xfId="0" applyNumberFormat="1" applyFont="1" applyFill="1" applyBorder="1"/>
    <xf numFmtId="49" fontId="1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0" fillId="0" borderId="0" xfId="0" quotePrefix="1" applyFont="1" applyFill="1" applyAlignment="1">
      <alignment horizontal="right"/>
    </xf>
    <xf numFmtId="0" fontId="9" fillId="0" borderId="1" xfId="0" applyFont="1" applyFill="1" applyBorder="1" applyAlignment="1"/>
    <xf numFmtId="0" fontId="2" fillId="0" borderId="1" xfId="0" applyFont="1" applyFill="1" applyBorder="1"/>
    <xf numFmtId="0" fontId="1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/>
    <xf numFmtId="0" fontId="16" fillId="0" borderId="1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7" fillId="0" borderId="1" xfId="0" applyFont="1" applyFill="1" applyBorder="1"/>
    <xf numFmtId="0" fontId="20" fillId="0" borderId="1" xfId="0" applyFont="1" applyFill="1" applyBorder="1" applyAlignment="1">
      <alignment wrapText="1"/>
    </xf>
    <xf numFmtId="0" fontId="0" fillId="0" borderId="1" xfId="0" applyBorder="1"/>
    <xf numFmtId="0" fontId="20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7" fillId="0" borderId="1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23" fillId="2" borderId="6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49" fontId="17" fillId="0" borderId="1" xfId="0" applyNumberFormat="1" applyFont="1" applyFill="1" applyBorder="1"/>
    <xf numFmtId="0" fontId="22" fillId="0" borderId="0" xfId="0" applyFont="1" applyFill="1" applyBorder="1"/>
    <xf numFmtId="0" fontId="19" fillId="0" borderId="0" xfId="0" applyFont="1" applyFill="1" applyBorder="1"/>
    <xf numFmtId="0" fontId="0" fillId="0" borderId="1" xfId="0" applyFont="1" applyBorder="1"/>
    <xf numFmtId="4" fontId="19" fillId="0" borderId="1" xfId="0" applyNumberFormat="1" applyFont="1" applyFill="1" applyBorder="1"/>
    <xf numFmtId="3" fontId="0" fillId="0" borderId="1" xfId="0" applyNumberFormat="1" applyBorder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65"/>
  <sheetViews>
    <sheetView tabSelected="1" zoomScaleNormal="100" zoomScalePageLayoutView="25" workbookViewId="0">
      <pane xSplit="3" ySplit="8" topLeftCell="D9" activePane="bottomRight" state="frozen"/>
      <selection pane="topRight" activeCell="D1" sqref="D1"/>
      <selection pane="bottomLeft" activeCell="A6" sqref="A6"/>
      <selection pane="bottomRight" activeCell="U4" sqref="U4:W4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4" width="11.5703125" style="1" bestFit="1" customWidth="1"/>
    <col min="5" max="5" width="7.7109375" style="1" bestFit="1" customWidth="1"/>
    <col min="6" max="8" width="9" style="1" bestFit="1" customWidth="1"/>
    <col min="9" max="9" width="8.85546875" style="1" customWidth="1"/>
    <col min="10" max="11" width="9" style="1" bestFit="1" customWidth="1"/>
    <col min="12" max="12" width="11" style="1" customWidth="1"/>
    <col min="13" max="13" width="7.7109375" style="1" bestFit="1" customWidth="1"/>
    <col min="14" max="14" width="11.5703125" style="1" bestFit="1" customWidth="1"/>
    <col min="15" max="15" width="8.140625" style="1" bestFit="1" customWidth="1"/>
    <col min="16" max="16" width="11.85546875" style="1" customWidth="1"/>
    <col min="17" max="17" width="10.28515625" style="1" bestFit="1" customWidth="1"/>
    <col min="18" max="18" width="10.140625" style="1" bestFit="1" customWidth="1"/>
    <col min="19" max="19" width="10.140625" style="1" customWidth="1"/>
    <col min="20" max="20" width="10.28515625" style="1" bestFit="1" customWidth="1"/>
    <col min="21" max="21" width="10.140625" style="1" bestFit="1" customWidth="1"/>
    <col min="22" max="22" width="11.5703125" style="1" bestFit="1" customWidth="1"/>
    <col min="23" max="23" width="16" style="1" customWidth="1"/>
    <col min="24" max="221" width="9.140625" style="1"/>
    <col min="222" max="222" width="10.140625" style="1" customWidth="1"/>
    <col min="223" max="223" width="17.28515625" style="1" customWidth="1"/>
    <col min="224" max="224" width="9.42578125" style="1" customWidth="1"/>
    <col min="225" max="226" width="9" style="1" customWidth="1"/>
    <col min="227" max="228" width="7" style="1" customWidth="1"/>
    <col min="229" max="230" width="8.28515625" style="1" customWidth="1"/>
    <col min="231" max="240" width="7" style="1" customWidth="1"/>
    <col min="241" max="242" width="6.85546875" style="1" customWidth="1"/>
    <col min="243" max="244" width="6" style="1" customWidth="1"/>
    <col min="245" max="246" width="9.140625" style="1" customWidth="1"/>
    <col min="247" max="248" width="6" style="1" customWidth="1"/>
    <col min="249" max="250" width="8.140625" style="1" customWidth="1"/>
    <col min="251" max="252" width="7" style="1" customWidth="1"/>
    <col min="253" max="254" width="6.7109375" style="1" customWidth="1"/>
    <col min="255" max="256" width="8.85546875" style="1" customWidth="1"/>
    <col min="257" max="258" width="7.5703125" style="1" customWidth="1"/>
    <col min="259" max="260" width="7.7109375" style="1" customWidth="1"/>
    <col min="261" max="477" width="9.140625" style="1"/>
    <col min="478" max="478" width="10.140625" style="1" customWidth="1"/>
    <col min="479" max="479" width="17.28515625" style="1" customWidth="1"/>
    <col min="480" max="480" width="9.42578125" style="1" customWidth="1"/>
    <col min="481" max="482" width="9" style="1" customWidth="1"/>
    <col min="483" max="484" width="7" style="1" customWidth="1"/>
    <col min="485" max="486" width="8.28515625" style="1" customWidth="1"/>
    <col min="487" max="496" width="7" style="1" customWidth="1"/>
    <col min="497" max="498" width="6.85546875" style="1" customWidth="1"/>
    <col min="499" max="500" width="6" style="1" customWidth="1"/>
    <col min="501" max="502" width="9.140625" style="1" customWidth="1"/>
    <col min="503" max="504" width="6" style="1" customWidth="1"/>
    <col min="505" max="506" width="8.140625" style="1" customWidth="1"/>
    <col min="507" max="508" width="7" style="1" customWidth="1"/>
    <col min="509" max="510" width="6.7109375" style="1" customWidth="1"/>
    <col min="511" max="512" width="8.85546875" style="1" customWidth="1"/>
    <col min="513" max="514" width="7.5703125" style="1" customWidth="1"/>
    <col min="515" max="516" width="7.7109375" style="1" customWidth="1"/>
    <col min="517" max="733" width="9.140625" style="1"/>
    <col min="734" max="734" width="10.140625" style="1" customWidth="1"/>
    <col min="735" max="735" width="17.28515625" style="1" customWidth="1"/>
    <col min="736" max="736" width="9.42578125" style="1" customWidth="1"/>
    <col min="737" max="738" width="9" style="1" customWidth="1"/>
    <col min="739" max="740" width="7" style="1" customWidth="1"/>
    <col min="741" max="742" width="8.28515625" style="1" customWidth="1"/>
    <col min="743" max="752" width="7" style="1" customWidth="1"/>
    <col min="753" max="754" width="6.85546875" style="1" customWidth="1"/>
    <col min="755" max="756" width="6" style="1" customWidth="1"/>
    <col min="757" max="758" width="9.140625" style="1" customWidth="1"/>
    <col min="759" max="760" width="6" style="1" customWidth="1"/>
    <col min="761" max="762" width="8.140625" style="1" customWidth="1"/>
    <col min="763" max="764" width="7" style="1" customWidth="1"/>
    <col min="765" max="766" width="6.7109375" style="1" customWidth="1"/>
    <col min="767" max="768" width="8.85546875" style="1" customWidth="1"/>
    <col min="769" max="770" width="7.5703125" style="1" customWidth="1"/>
    <col min="771" max="772" width="7.7109375" style="1" customWidth="1"/>
    <col min="773" max="989" width="9.140625" style="1"/>
    <col min="990" max="990" width="10.140625" style="1" customWidth="1"/>
    <col min="991" max="991" width="17.28515625" style="1" customWidth="1"/>
    <col min="992" max="992" width="9.42578125" style="1" customWidth="1"/>
    <col min="993" max="994" width="9" style="1" customWidth="1"/>
    <col min="995" max="996" width="7" style="1" customWidth="1"/>
    <col min="997" max="998" width="8.28515625" style="1" customWidth="1"/>
    <col min="999" max="1008" width="7" style="1" customWidth="1"/>
    <col min="1009" max="1010" width="6.85546875" style="1" customWidth="1"/>
    <col min="1011" max="1012" width="6" style="1" customWidth="1"/>
    <col min="1013" max="1014" width="9.140625" style="1" customWidth="1"/>
    <col min="1015" max="1016" width="6" style="1" customWidth="1"/>
    <col min="1017" max="1018" width="8.140625" style="1" customWidth="1"/>
    <col min="1019" max="1020" width="7" style="1" customWidth="1"/>
    <col min="1021" max="1022" width="6.7109375" style="1" customWidth="1"/>
    <col min="1023" max="1024" width="8.85546875" style="1" customWidth="1"/>
    <col min="1025" max="1026" width="7.5703125" style="1" customWidth="1"/>
    <col min="1027" max="1028" width="7.7109375" style="1" customWidth="1"/>
    <col min="1029" max="1245" width="9.140625" style="1"/>
    <col min="1246" max="1246" width="10.140625" style="1" customWidth="1"/>
    <col min="1247" max="1247" width="17.28515625" style="1" customWidth="1"/>
    <col min="1248" max="1248" width="9.42578125" style="1" customWidth="1"/>
    <col min="1249" max="1250" width="9" style="1" customWidth="1"/>
    <col min="1251" max="1252" width="7" style="1" customWidth="1"/>
    <col min="1253" max="1254" width="8.28515625" style="1" customWidth="1"/>
    <col min="1255" max="1264" width="7" style="1" customWidth="1"/>
    <col min="1265" max="1266" width="6.85546875" style="1" customWidth="1"/>
    <col min="1267" max="1268" width="6" style="1" customWidth="1"/>
    <col min="1269" max="1270" width="9.140625" style="1" customWidth="1"/>
    <col min="1271" max="1272" width="6" style="1" customWidth="1"/>
    <col min="1273" max="1274" width="8.140625" style="1" customWidth="1"/>
    <col min="1275" max="1276" width="7" style="1" customWidth="1"/>
    <col min="1277" max="1278" width="6.7109375" style="1" customWidth="1"/>
    <col min="1279" max="1280" width="8.85546875" style="1" customWidth="1"/>
    <col min="1281" max="1282" width="7.5703125" style="1" customWidth="1"/>
    <col min="1283" max="1284" width="7.7109375" style="1" customWidth="1"/>
    <col min="1285" max="1501" width="9.140625" style="1"/>
    <col min="1502" max="1502" width="10.140625" style="1" customWidth="1"/>
    <col min="1503" max="1503" width="17.28515625" style="1" customWidth="1"/>
    <col min="1504" max="1504" width="9.42578125" style="1" customWidth="1"/>
    <col min="1505" max="1506" width="9" style="1" customWidth="1"/>
    <col min="1507" max="1508" width="7" style="1" customWidth="1"/>
    <col min="1509" max="1510" width="8.28515625" style="1" customWidth="1"/>
    <col min="1511" max="1520" width="7" style="1" customWidth="1"/>
    <col min="1521" max="1522" width="6.85546875" style="1" customWidth="1"/>
    <col min="1523" max="1524" width="6" style="1" customWidth="1"/>
    <col min="1525" max="1526" width="9.140625" style="1" customWidth="1"/>
    <col min="1527" max="1528" width="6" style="1" customWidth="1"/>
    <col min="1529" max="1530" width="8.140625" style="1" customWidth="1"/>
    <col min="1531" max="1532" width="7" style="1" customWidth="1"/>
    <col min="1533" max="1534" width="6.7109375" style="1" customWidth="1"/>
    <col min="1535" max="1536" width="8.85546875" style="1" customWidth="1"/>
    <col min="1537" max="1538" width="7.5703125" style="1" customWidth="1"/>
    <col min="1539" max="1540" width="7.7109375" style="1" customWidth="1"/>
    <col min="1541" max="1757" width="9.140625" style="1"/>
    <col min="1758" max="1758" width="10.140625" style="1" customWidth="1"/>
    <col min="1759" max="1759" width="17.28515625" style="1" customWidth="1"/>
    <col min="1760" max="1760" width="9.42578125" style="1" customWidth="1"/>
    <col min="1761" max="1762" width="9" style="1" customWidth="1"/>
    <col min="1763" max="1764" width="7" style="1" customWidth="1"/>
    <col min="1765" max="1766" width="8.28515625" style="1" customWidth="1"/>
    <col min="1767" max="1776" width="7" style="1" customWidth="1"/>
    <col min="1777" max="1778" width="6.85546875" style="1" customWidth="1"/>
    <col min="1779" max="1780" width="6" style="1" customWidth="1"/>
    <col min="1781" max="1782" width="9.140625" style="1" customWidth="1"/>
    <col min="1783" max="1784" width="6" style="1" customWidth="1"/>
    <col min="1785" max="1786" width="8.140625" style="1" customWidth="1"/>
    <col min="1787" max="1788" width="7" style="1" customWidth="1"/>
    <col min="1789" max="1790" width="6.7109375" style="1" customWidth="1"/>
    <col min="1791" max="1792" width="8.85546875" style="1" customWidth="1"/>
    <col min="1793" max="1794" width="7.5703125" style="1" customWidth="1"/>
    <col min="1795" max="1796" width="7.7109375" style="1" customWidth="1"/>
    <col min="1797" max="2013" width="9.140625" style="1"/>
    <col min="2014" max="2014" width="10.140625" style="1" customWidth="1"/>
    <col min="2015" max="2015" width="17.28515625" style="1" customWidth="1"/>
    <col min="2016" max="2016" width="9.42578125" style="1" customWidth="1"/>
    <col min="2017" max="2018" width="9" style="1" customWidth="1"/>
    <col min="2019" max="2020" width="7" style="1" customWidth="1"/>
    <col min="2021" max="2022" width="8.28515625" style="1" customWidth="1"/>
    <col min="2023" max="2032" width="7" style="1" customWidth="1"/>
    <col min="2033" max="2034" width="6.85546875" style="1" customWidth="1"/>
    <col min="2035" max="2036" width="6" style="1" customWidth="1"/>
    <col min="2037" max="2038" width="9.140625" style="1" customWidth="1"/>
    <col min="2039" max="2040" width="6" style="1" customWidth="1"/>
    <col min="2041" max="2042" width="8.140625" style="1" customWidth="1"/>
    <col min="2043" max="2044" width="7" style="1" customWidth="1"/>
    <col min="2045" max="2046" width="6.7109375" style="1" customWidth="1"/>
    <col min="2047" max="2048" width="8.85546875" style="1" customWidth="1"/>
    <col min="2049" max="2050" width="7.5703125" style="1" customWidth="1"/>
    <col min="2051" max="2052" width="7.7109375" style="1" customWidth="1"/>
    <col min="2053" max="2269" width="9.140625" style="1"/>
    <col min="2270" max="2270" width="10.140625" style="1" customWidth="1"/>
    <col min="2271" max="2271" width="17.28515625" style="1" customWidth="1"/>
    <col min="2272" max="2272" width="9.42578125" style="1" customWidth="1"/>
    <col min="2273" max="2274" width="9" style="1" customWidth="1"/>
    <col min="2275" max="2276" width="7" style="1" customWidth="1"/>
    <col min="2277" max="2278" width="8.28515625" style="1" customWidth="1"/>
    <col min="2279" max="2288" width="7" style="1" customWidth="1"/>
    <col min="2289" max="2290" width="6.85546875" style="1" customWidth="1"/>
    <col min="2291" max="2292" width="6" style="1" customWidth="1"/>
    <col min="2293" max="2294" width="9.140625" style="1" customWidth="1"/>
    <col min="2295" max="2296" width="6" style="1" customWidth="1"/>
    <col min="2297" max="2298" width="8.140625" style="1" customWidth="1"/>
    <col min="2299" max="2300" width="7" style="1" customWidth="1"/>
    <col min="2301" max="2302" width="6.7109375" style="1" customWidth="1"/>
    <col min="2303" max="2304" width="8.85546875" style="1" customWidth="1"/>
    <col min="2305" max="2306" width="7.5703125" style="1" customWidth="1"/>
    <col min="2307" max="2308" width="7.7109375" style="1" customWidth="1"/>
    <col min="2309" max="2525" width="9.140625" style="1"/>
    <col min="2526" max="2526" width="10.140625" style="1" customWidth="1"/>
    <col min="2527" max="2527" width="17.28515625" style="1" customWidth="1"/>
    <col min="2528" max="2528" width="9.42578125" style="1" customWidth="1"/>
    <col min="2529" max="2530" width="9" style="1" customWidth="1"/>
    <col min="2531" max="2532" width="7" style="1" customWidth="1"/>
    <col min="2533" max="2534" width="8.28515625" style="1" customWidth="1"/>
    <col min="2535" max="2544" width="7" style="1" customWidth="1"/>
    <col min="2545" max="2546" width="6.85546875" style="1" customWidth="1"/>
    <col min="2547" max="2548" width="6" style="1" customWidth="1"/>
    <col min="2549" max="2550" width="9.140625" style="1" customWidth="1"/>
    <col min="2551" max="2552" width="6" style="1" customWidth="1"/>
    <col min="2553" max="2554" width="8.140625" style="1" customWidth="1"/>
    <col min="2555" max="2556" width="7" style="1" customWidth="1"/>
    <col min="2557" max="2558" width="6.7109375" style="1" customWidth="1"/>
    <col min="2559" max="2560" width="8.85546875" style="1" customWidth="1"/>
    <col min="2561" max="2562" width="7.5703125" style="1" customWidth="1"/>
    <col min="2563" max="2564" width="7.7109375" style="1" customWidth="1"/>
    <col min="2565" max="2781" width="9.140625" style="1"/>
    <col min="2782" max="2782" width="10.140625" style="1" customWidth="1"/>
    <col min="2783" max="2783" width="17.28515625" style="1" customWidth="1"/>
    <col min="2784" max="2784" width="9.42578125" style="1" customWidth="1"/>
    <col min="2785" max="2786" width="9" style="1" customWidth="1"/>
    <col min="2787" max="2788" width="7" style="1" customWidth="1"/>
    <col min="2789" max="2790" width="8.28515625" style="1" customWidth="1"/>
    <col min="2791" max="2800" width="7" style="1" customWidth="1"/>
    <col min="2801" max="2802" width="6.85546875" style="1" customWidth="1"/>
    <col min="2803" max="2804" width="6" style="1" customWidth="1"/>
    <col min="2805" max="2806" width="9.140625" style="1" customWidth="1"/>
    <col min="2807" max="2808" width="6" style="1" customWidth="1"/>
    <col min="2809" max="2810" width="8.140625" style="1" customWidth="1"/>
    <col min="2811" max="2812" width="7" style="1" customWidth="1"/>
    <col min="2813" max="2814" width="6.7109375" style="1" customWidth="1"/>
    <col min="2815" max="2816" width="8.85546875" style="1" customWidth="1"/>
    <col min="2817" max="2818" width="7.5703125" style="1" customWidth="1"/>
    <col min="2819" max="2820" width="7.7109375" style="1" customWidth="1"/>
    <col min="2821" max="3037" width="9.140625" style="1"/>
    <col min="3038" max="3038" width="10.140625" style="1" customWidth="1"/>
    <col min="3039" max="3039" width="17.28515625" style="1" customWidth="1"/>
    <col min="3040" max="3040" width="9.42578125" style="1" customWidth="1"/>
    <col min="3041" max="3042" width="9" style="1" customWidth="1"/>
    <col min="3043" max="3044" width="7" style="1" customWidth="1"/>
    <col min="3045" max="3046" width="8.28515625" style="1" customWidth="1"/>
    <col min="3047" max="3056" width="7" style="1" customWidth="1"/>
    <col min="3057" max="3058" width="6.85546875" style="1" customWidth="1"/>
    <col min="3059" max="3060" width="6" style="1" customWidth="1"/>
    <col min="3061" max="3062" width="9.140625" style="1" customWidth="1"/>
    <col min="3063" max="3064" width="6" style="1" customWidth="1"/>
    <col min="3065" max="3066" width="8.140625" style="1" customWidth="1"/>
    <col min="3067" max="3068" width="7" style="1" customWidth="1"/>
    <col min="3069" max="3070" width="6.7109375" style="1" customWidth="1"/>
    <col min="3071" max="3072" width="8.85546875" style="1" customWidth="1"/>
    <col min="3073" max="3074" width="7.5703125" style="1" customWidth="1"/>
    <col min="3075" max="3076" width="7.7109375" style="1" customWidth="1"/>
    <col min="3077" max="3293" width="9.140625" style="1"/>
    <col min="3294" max="3294" width="10.140625" style="1" customWidth="1"/>
    <col min="3295" max="3295" width="17.28515625" style="1" customWidth="1"/>
    <col min="3296" max="3296" width="9.42578125" style="1" customWidth="1"/>
    <col min="3297" max="3298" width="9" style="1" customWidth="1"/>
    <col min="3299" max="3300" width="7" style="1" customWidth="1"/>
    <col min="3301" max="3302" width="8.28515625" style="1" customWidth="1"/>
    <col min="3303" max="3312" width="7" style="1" customWidth="1"/>
    <col min="3313" max="3314" width="6.85546875" style="1" customWidth="1"/>
    <col min="3315" max="3316" width="6" style="1" customWidth="1"/>
    <col min="3317" max="3318" width="9.140625" style="1" customWidth="1"/>
    <col min="3319" max="3320" width="6" style="1" customWidth="1"/>
    <col min="3321" max="3322" width="8.140625" style="1" customWidth="1"/>
    <col min="3323" max="3324" width="7" style="1" customWidth="1"/>
    <col min="3325" max="3326" width="6.7109375" style="1" customWidth="1"/>
    <col min="3327" max="3328" width="8.85546875" style="1" customWidth="1"/>
    <col min="3329" max="3330" width="7.5703125" style="1" customWidth="1"/>
    <col min="3331" max="3332" width="7.7109375" style="1" customWidth="1"/>
    <col min="3333" max="3549" width="9.140625" style="1"/>
    <col min="3550" max="3550" width="10.140625" style="1" customWidth="1"/>
    <col min="3551" max="3551" width="17.28515625" style="1" customWidth="1"/>
    <col min="3552" max="3552" width="9.42578125" style="1" customWidth="1"/>
    <col min="3553" max="3554" width="9" style="1" customWidth="1"/>
    <col min="3555" max="3556" width="7" style="1" customWidth="1"/>
    <col min="3557" max="3558" width="8.28515625" style="1" customWidth="1"/>
    <col min="3559" max="3568" width="7" style="1" customWidth="1"/>
    <col min="3569" max="3570" width="6.85546875" style="1" customWidth="1"/>
    <col min="3571" max="3572" width="6" style="1" customWidth="1"/>
    <col min="3573" max="3574" width="9.140625" style="1" customWidth="1"/>
    <col min="3575" max="3576" width="6" style="1" customWidth="1"/>
    <col min="3577" max="3578" width="8.140625" style="1" customWidth="1"/>
    <col min="3579" max="3580" width="7" style="1" customWidth="1"/>
    <col min="3581" max="3582" width="6.7109375" style="1" customWidth="1"/>
    <col min="3583" max="3584" width="8.85546875" style="1" customWidth="1"/>
    <col min="3585" max="3586" width="7.5703125" style="1" customWidth="1"/>
    <col min="3587" max="3588" width="7.7109375" style="1" customWidth="1"/>
    <col min="3589" max="3805" width="9.140625" style="1"/>
    <col min="3806" max="3806" width="10.140625" style="1" customWidth="1"/>
    <col min="3807" max="3807" width="17.28515625" style="1" customWidth="1"/>
    <col min="3808" max="3808" width="9.42578125" style="1" customWidth="1"/>
    <col min="3809" max="3810" width="9" style="1" customWidth="1"/>
    <col min="3811" max="3812" width="7" style="1" customWidth="1"/>
    <col min="3813" max="3814" width="8.28515625" style="1" customWidth="1"/>
    <col min="3815" max="3824" width="7" style="1" customWidth="1"/>
    <col min="3825" max="3826" width="6.85546875" style="1" customWidth="1"/>
    <col min="3827" max="3828" width="6" style="1" customWidth="1"/>
    <col min="3829" max="3830" width="9.140625" style="1" customWidth="1"/>
    <col min="3831" max="3832" width="6" style="1" customWidth="1"/>
    <col min="3833" max="3834" width="8.140625" style="1" customWidth="1"/>
    <col min="3835" max="3836" width="7" style="1" customWidth="1"/>
    <col min="3837" max="3838" width="6.7109375" style="1" customWidth="1"/>
    <col min="3839" max="3840" width="8.85546875" style="1" customWidth="1"/>
    <col min="3841" max="3842" width="7.5703125" style="1" customWidth="1"/>
    <col min="3843" max="3844" width="7.7109375" style="1" customWidth="1"/>
    <col min="3845" max="4061" width="9.140625" style="1"/>
    <col min="4062" max="4062" width="10.140625" style="1" customWidth="1"/>
    <col min="4063" max="4063" width="17.28515625" style="1" customWidth="1"/>
    <col min="4064" max="4064" width="9.42578125" style="1" customWidth="1"/>
    <col min="4065" max="4066" width="9" style="1" customWidth="1"/>
    <col min="4067" max="4068" width="7" style="1" customWidth="1"/>
    <col min="4069" max="4070" width="8.28515625" style="1" customWidth="1"/>
    <col min="4071" max="4080" width="7" style="1" customWidth="1"/>
    <col min="4081" max="4082" width="6.85546875" style="1" customWidth="1"/>
    <col min="4083" max="4084" width="6" style="1" customWidth="1"/>
    <col min="4085" max="4086" width="9.140625" style="1" customWidth="1"/>
    <col min="4087" max="4088" width="6" style="1" customWidth="1"/>
    <col min="4089" max="4090" width="8.140625" style="1" customWidth="1"/>
    <col min="4091" max="4092" width="7" style="1" customWidth="1"/>
    <col min="4093" max="4094" width="6.7109375" style="1" customWidth="1"/>
    <col min="4095" max="4096" width="8.85546875" style="1" customWidth="1"/>
    <col min="4097" max="4098" width="7.5703125" style="1" customWidth="1"/>
    <col min="4099" max="4100" width="7.7109375" style="1" customWidth="1"/>
    <col min="4101" max="4317" width="9.140625" style="1"/>
    <col min="4318" max="4318" width="10.140625" style="1" customWidth="1"/>
    <col min="4319" max="4319" width="17.28515625" style="1" customWidth="1"/>
    <col min="4320" max="4320" width="9.42578125" style="1" customWidth="1"/>
    <col min="4321" max="4322" width="9" style="1" customWidth="1"/>
    <col min="4323" max="4324" width="7" style="1" customWidth="1"/>
    <col min="4325" max="4326" width="8.28515625" style="1" customWidth="1"/>
    <col min="4327" max="4336" width="7" style="1" customWidth="1"/>
    <col min="4337" max="4338" width="6.85546875" style="1" customWidth="1"/>
    <col min="4339" max="4340" width="6" style="1" customWidth="1"/>
    <col min="4341" max="4342" width="9.140625" style="1" customWidth="1"/>
    <col min="4343" max="4344" width="6" style="1" customWidth="1"/>
    <col min="4345" max="4346" width="8.140625" style="1" customWidth="1"/>
    <col min="4347" max="4348" width="7" style="1" customWidth="1"/>
    <col min="4349" max="4350" width="6.7109375" style="1" customWidth="1"/>
    <col min="4351" max="4352" width="8.85546875" style="1" customWidth="1"/>
    <col min="4353" max="4354" width="7.5703125" style="1" customWidth="1"/>
    <col min="4355" max="4356" width="7.7109375" style="1" customWidth="1"/>
    <col min="4357" max="4573" width="9.140625" style="1"/>
    <col min="4574" max="4574" width="10.140625" style="1" customWidth="1"/>
    <col min="4575" max="4575" width="17.28515625" style="1" customWidth="1"/>
    <col min="4576" max="4576" width="9.42578125" style="1" customWidth="1"/>
    <col min="4577" max="4578" width="9" style="1" customWidth="1"/>
    <col min="4579" max="4580" width="7" style="1" customWidth="1"/>
    <col min="4581" max="4582" width="8.28515625" style="1" customWidth="1"/>
    <col min="4583" max="4592" width="7" style="1" customWidth="1"/>
    <col min="4593" max="4594" width="6.85546875" style="1" customWidth="1"/>
    <col min="4595" max="4596" width="6" style="1" customWidth="1"/>
    <col min="4597" max="4598" width="9.140625" style="1" customWidth="1"/>
    <col min="4599" max="4600" width="6" style="1" customWidth="1"/>
    <col min="4601" max="4602" width="8.140625" style="1" customWidth="1"/>
    <col min="4603" max="4604" width="7" style="1" customWidth="1"/>
    <col min="4605" max="4606" width="6.7109375" style="1" customWidth="1"/>
    <col min="4607" max="4608" width="8.85546875" style="1" customWidth="1"/>
    <col min="4609" max="4610" width="7.5703125" style="1" customWidth="1"/>
    <col min="4611" max="4612" width="7.7109375" style="1" customWidth="1"/>
    <col min="4613" max="4829" width="9.140625" style="1"/>
    <col min="4830" max="4830" width="10.140625" style="1" customWidth="1"/>
    <col min="4831" max="4831" width="17.28515625" style="1" customWidth="1"/>
    <col min="4832" max="4832" width="9.42578125" style="1" customWidth="1"/>
    <col min="4833" max="4834" width="9" style="1" customWidth="1"/>
    <col min="4835" max="4836" width="7" style="1" customWidth="1"/>
    <col min="4837" max="4838" width="8.28515625" style="1" customWidth="1"/>
    <col min="4839" max="4848" width="7" style="1" customWidth="1"/>
    <col min="4849" max="4850" width="6.85546875" style="1" customWidth="1"/>
    <col min="4851" max="4852" width="6" style="1" customWidth="1"/>
    <col min="4853" max="4854" width="9.140625" style="1" customWidth="1"/>
    <col min="4855" max="4856" width="6" style="1" customWidth="1"/>
    <col min="4857" max="4858" width="8.140625" style="1" customWidth="1"/>
    <col min="4859" max="4860" width="7" style="1" customWidth="1"/>
    <col min="4861" max="4862" width="6.7109375" style="1" customWidth="1"/>
    <col min="4863" max="4864" width="8.85546875" style="1" customWidth="1"/>
    <col min="4865" max="4866" width="7.5703125" style="1" customWidth="1"/>
    <col min="4867" max="4868" width="7.7109375" style="1" customWidth="1"/>
    <col min="4869" max="5085" width="9.140625" style="1"/>
    <col min="5086" max="5086" width="10.140625" style="1" customWidth="1"/>
    <col min="5087" max="5087" width="17.28515625" style="1" customWidth="1"/>
    <col min="5088" max="5088" width="9.42578125" style="1" customWidth="1"/>
    <col min="5089" max="5090" width="9" style="1" customWidth="1"/>
    <col min="5091" max="5092" width="7" style="1" customWidth="1"/>
    <col min="5093" max="5094" width="8.28515625" style="1" customWidth="1"/>
    <col min="5095" max="5104" width="7" style="1" customWidth="1"/>
    <col min="5105" max="5106" width="6.85546875" style="1" customWidth="1"/>
    <col min="5107" max="5108" width="6" style="1" customWidth="1"/>
    <col min="5109" max="5110" width="9.140625" style="1" customWidth="1"/>
    <col min="5111" max="5112" width="6" style="1" customWidth="1"/>
    <col min="5113" max="5114" width="8.140625" style="1" customWidth="1"/>
    <col min="5115" max="5116" width="7" style="1" customWidth="1"/>
    <col min="5117" max="5118" width="6.7109375" style="1" customWidth="1"/>
    <col min="5119" max="5120" width="8.85546875" style="1" customWidth="1"/>
    <col min="5121" max="5122" width="7.5703125" style="1" customWidth="1"/>
    <col min="5123" max="5124" width="7.7109375" style="1" customWidth="1"/>
    <col min="5125" max="5341" width="9.140625" style="1"/>
    <col min="5342" max="5342" width="10.140625" style="1" customWidth="1"/>
    <col min="5343" max="5343" width="17.28515625" style="1" customWidth="1"/>
    <col min="5344" max="5344" width="9.42578125" style="1" customWidth="1"/>
    <col min="5345" max="5346" width="9" style="1" customWidth="1"/>
    <col min="5347" max="5348" width="7" style="1" customWidth="1"/>
    <col min="5349" max="5350" width="8.28515625" style="1" customWidth="1"/>
    <col min="5351" max="5360" width="7" style="1" customWidth="1"/>
    <col min="5361" max="5362" width="6.85546875" style="1" customWidth="1"/>
    <col min="5363" max="5364" width="6" style="1" customWidth="1"/>
    <col min="5365" max="5366" width="9.140625" style="1" customWidth="1"/>
    <col min="5367" max="5368" width="6" style="1" customWidth="1"/>
    <col min="5369" max="5370" width="8.140625" style="1" customWidth="1"/>
    <col min="5371" max="5372" width="7" style="1" customWidth="1"/>
    <col min="5373" max="5374" width="6.7109375" style="1" customWidth="1"/>
    <col min="5375" max="5376" width="8.85546875" style="1" customWidth="1"/>
    <col min="5377" max="5378" width="7.5703125" style="1" customWidth="1"/>
    <col min="5379" max="5380" width="7.7109375" style="1" customWidth="1"/>
    <col min="5381" max="5597" width="9.140625" style="1"/>
    <col min="5598" max="5598" width="10.140625" style="1" customWidth="1"/>
    <col min="5599" max="5599" width="17.28515625" style="1" customWidth="1"/>
    <col min="5600" max="5600" width="9.42578125" style="1" customWidth="1"/>
    <col min="5601" max="5602" width="9" style="1" customWidth="1"/>
    <col min="5603" max="5604" width="7" style="1" customWidth="1"/>
    <col min="5605" max="5606" width="8.28515625" style="1" customWidth="1"/>
    <col min="5607" max="5616" width="7" style="1" customWidth="1"/>
    <col min="5617" max="5618" width="6.85546875" style="1" customWidth="1"/>
    <col min="5619" max="5620" width="6" style="1" customWidth="1"/>
    <col min="5621" max="5622" width="9.140625" style="1" customWidth="1"/>
    <col min="5623" max="5624" width="6" style="1" customWidth="1"/>
    <col min="5625" max="5626" width="8.140625" style="1" customWidth="1"/>
    <col min="5627" max="5628" width="7" style="1" customWidth="1"/>
    <col min="5629" max="5630" width="6.7109375" style="1" customWidth="1"/>
    <col min="5631" max="5632" width="8.85546875" style="1" customWidth="1"/>
    <col min="5633" max="5634" width="7.5703125" style="1" customWidth="1"/>
    <col min="5635" max="5636" width="7.7109375" style="1" customWidth="1"/>
    <col min="5637" max="5853" width="9.140625" style="1"/>
    <col min="5854" max="5854" width="10.140625" style="1" customWidth="1"/>
    <col min="5855" max="5855" width="17.28515625" style="1" customWidth="1"/>
    <col min="5856" max="5856" width="9.42578125" style="1" customWidth="1"/>
    <col min="5857" max="5858" width="9" style="1" customWidth="1"/>
    <col min="5859" max="5860" width="7" style="1" customWidth="1"/>
    <col min="5861" max="5862" width="8.28515625" style="1" customWidth="1"/>
    <col min="5863" max="5872" width="7" style="1" customWidth="1"/>
    <col min="5873" max="5874" width="6.85546875" style="1" customWidth="1"/>
    <col min="5875" max="5876" width="6" style="1" customWidth="1"/>
    <col min="5877" max="5878" width="9.140625" style="1" customWidth="1"/>
    <col min="5879" max="5880" width="6" style="1" customWidth="1"/>
    <col min="5881" max="5882" width="8.140625" style="1" customWidth="1"/>
    <col min="5883" max="5884" width="7" style="1" customWidth="1"/>
    <col min="5885" max="5886" width="6.7109375" style="1" customWidth="1"/>
    <col min="5887" max="5888" width="8.85546875" style="1" customWidth="1"/>
    <col min="5889" max="5890" width="7.5703125" style="1" customWidth="1"/>
    <col min="5891" max="5892" width="7.7109375" style="1" customWidth="1"/>
    <col min="5893" max="6109" width="9.140625" style="1"/>
    <col min="6110" max="6110" width="10.140625" style="1" customWidth="1"/>
    <col min="6111" max="6111" width="17.28515625" style="1" customWidth="1"/>
    <col min="6112" max="6112" width="9.42578125" style="1" customWidth="1"/>
    <col min="6113" max="6114" width="9" style="1" customWidth="1"/>
    <col min="6115" max="6116" width="7" style="1" customWidth="1"/>
    <col min="6117" max="6118" width="8.28515625" style="1" customWidth="1"/>
    <col min="6119" max="6128" width="7" style="1" customWidth="1"/>
    <col min="6129" max="6130" width="6.85546875" style="1" customWidth="1"/>
    <col min="6131" max="6132" width="6" style="1" customWidth="1"/>
    <col min="6133" max="6134" width="9.140625" style="1" customWidth="1"/>
    <col min="6135" max="6136" width="6" style="1" customWidth="1"/>
    <col min="6137" max="6138" width="8.140625" style="1" customWidth="1"/>
    <col min="6139" max="6140" width="7" style="1" customWidth="1"/>
    <col min="6141" max="6142" width="6.7109375" style="1" customWidth="1"/>
    <col min="6143" max="6144" width="8.85546875" style="1" customWidth="1"/>
    <col min="6145" max="6146" width="7.5703125" style="1" customWidth="1"/>
    <col min="6147" max="6148" width="7.7109375" style="1" customWidth="1"/>
    <col min="6149" max="6365" width="9.140625" style="1"/>
    <col min="6366" max="6366" width="10.140625" style="1" customWidth="1"/>
    <col min="6367" max="6367" width="17.28515625" style="1" customWidth="1"/>
    <col min="6368" max="6368" width="9.42578125" style="1" customWidth="1"/>
    <col min="6369" max="6370" width="9" style="1" customWidth="1"/>
    <col min="6371" max="6372" width="7" style="1" customWidth="1"/>
    <col min="6373" max="6374" width="8.28515625" style="1" customWidth="1"/>
    <col min="6375" max="6384" width="7" style="1" customWidth="1"/>
    <col min="6385" max="6386" width="6.85546875" style="1" customWidth="1"/>
    <col min="6387" max="6388" width="6" style="1" customWidth="1"/>
    <col min="6389" max="6390" width="9.140625" style="1" customWidth="1"/>
    <col min="6391" max="6392" width="6" style="1" customWidth="1"/>
    <col min="6393" max="6394" width="8.140625" style="1" customWidth="1"/>
    <col min="6395" max="6396" width="7" style="1" customWidth="1"/>
    <col min="6397" max="6398" width="6.7109375" style="1" customWidth="1"/>
    <col min="6399" max="6400" width="8.85546875" style="1" customWidth="1"/>
    <col min="6401" max="6402" width="7.5703125" style="1" customWidth="1"/>
    <col min="6403" max="6404" width="7.7109375" style="1" customWidth="1"/>
    <col min="6405" max="6621" width="9.140625" style="1"/>
    <col min="6622" max="6622" width="10.140625" style="1" customWidth="1"/>
    <col min="6623" max="6623" width="17.28515625" style="1" customWidth="1"/>
    <col min="6624" max="6624" width="9.42578125" style="1" customWidth="1"/>
    <col min="6625" max="6626" width="9" style="1" customWidth="1"/>
    <col min="6627" max="6628" width="7" style="1" customWidth="1"/>
    <col min="6629" max="6630" width="8.28515625" style="1" customWidth="1"/>
    <col min="6631" max="6640" width="7" style="1" customWidth="1"/>
    <col min="6641" max="6642" width="6.85546875" style="1" customWidth="1"/>
    <col min="6643" max="6644" width="6" style="1" customWidth="1"/>
    <col min="6645" max="6646" width="9.140625" style="1" customWidth="1"/>
    <col min="6647" max="6648" width="6" style="1" customWidth="1"/>
    <col min="6649" max="6650" width="8.140625" style="1" customWidth="1"/>
    <col min="6651" max="6652" width="7" style="1" customWidth="1"/>
    <col min="6653" max="6654" width="6.7109375" style="1" customWidth="1"/>
    <col min="6655" max="6656" width="8.85546875" style="1" customWidth="1"/>
    <col min="6657" max="6658" width="7.5703125" style="1" customWidth="1"/>
    <col min="6659" max="6660" width="7.7109375" style="1" customWidth="1"/>
    <col min="6661" max="6877" width="9.140625" style="1"/>
    <col min="6878" max="6878" width="10.140625" style="1" customWidth="1"/>
    <col min="6879" max="6879" width="17.28515625" style="1" customWidth="1"/>
    <col min="6880" max="6880" width="9.42578125" style="1" customWidth="1"/>
    <col min="6881" max="6882" width="9" style="1" customWidth="1"/>
    <col min="6883" max="6884" width="7" style="1" customWidth="1"/>
    <col min="6885" max="6886" width="8.28515625" style="1" customWidth="1"/>
    <col min="6887" max="6896" width="7" style="1" customWidth="1"/>
    <col min="6897" max="6898" width="6.85546875" style="1" customWidth="1"/>
    <col min="6899" max="6900" width="6" style="1" customWidth="1"/>
    <col min="6901" max="6902" width="9.140625" style="1" customWidth="1"/>
    <col min="6903" max="6904" width="6" style="1" customWidth="1"/>
    <col min="6905" max="6906" width="8.140625" style="1" customWidth="1"/>
    <col min="6907" max="6908" width="7" style="1" customWidth="1"/>
    <col min="6909" max="6910" width="6.7109375" style="1" customWidth="1"/>
    <col min="6911" max="6912" width="8.85546875" style="1" customWidth="1"/>
    <col min="6913" max="6914" width="7.5703125" style="1" customWidth="1"/>
    <col min="6915" max="6916" width="7.7109375" style="1" customWidth="1"/>
    <col min="6917" max="7133" width="9.140625" style="1"/>
    <col min="7134" max="7134" width="10.140625" style="1" customWidth="1"/>
    <col min="7135" max="7135" width="17.28515625" style="1" customWidth="1"/>
    <col min="7136" max="7136" width="9.42578125" style="1" customWidth="1"/>
    <col min="7137" max="7138" width="9" style="1" customWidth="1"/>
    <col min="7139" max="7140" width="7" style="1" customWidth="1"/>
    <col min="7141" max="7142" width="8.28515625" style="1" customWidth="1"/>
    <col min="7143" max="7152" width="7" style="1" customWidth="1"/>
    <col min="7153" max="7154" width="6.85546875" style="1" customWidth="1"/>
    <col min="7155" max="7156" width="6" style="1" customWidth="1"/>
    <col min="7157" max="7158" width="9.140625" style="1" customWidth="1"/>
    <col min="7159" max="7160" width="6" style="1" customWidth="1"/>
    <col min="7161" max="7162" width="8.140625" style="1" customWidth="1"/>
    <col min="7163" max="7164" width="7" style="1" customWidth="1"/>
    <col min="7165" max="7166" width="6.7109375" style="1" customWidth="1"/>
    <col min="7167" max="7168" width="8.85546875" style="1" customWidth="1"/>
    <col min="7169" max="7170" width="7.5703125" style="1" customWidth="1"/>
    <col min="7171" max="7172" width="7.7109375" style="1" customWidth="1"/>
    <col min="7173" max="7389" width="9.140625" style="1"/>
    <col min="7390" max="7390" width="10.140625" style="1" customWidth="1"/>
    <col min="7391" max="7391" width="17.28515625" style="1" customWidth="1"/>
    <col min="7392" max="7392" width="9.42578125" style="1" customWidth="1"/>
    <col min="7393" max="7394" width="9" style="1" customWidth="1"/>
    <col min="7395" max="7396" width="7" style="1" customWidth="1"/>
    <col min="7397" max="7398" width="8.28515625" style="1" customWidth="1"/>
    <col min="7399" max="7408" width="7" style="1" customWidth="1"/>
    <col min="7409" max="7410" width="6.85546875" style="1" customWidth="1"/>
    <col min="7411" max="7412" width="6" style="1" customWidth="1"/>
    <col min="7413" max="7414" width="9.140625" style="1" customWidth="1"/>
    <col min="7415" max="7416" width="6" style="1" customWidth="1"/>
    <col min="7417" max="7418" width="8.140625" style="1" customWidth="1"/>
    <col min="7419" max="7420" width="7" style="1" customWidth="1"/>
    <col min="7421" max="7422" width="6.7109375" style="1" customWidth="1"/>
    <col min="7423" max="7424" width="8.85546875" style="1" customWidth="1"/>
    <col min="7425" max="7426" width="7.5703125" style="1" customWidth="1"/>
    <col min="7427" max="7428" width="7.7109375" style="1" customWidth="1"/>
    <col min="7429" max="7645" width="9.140625" style="1"/>
    <col min="7646" max="7646" width="10.140625" style="1" customWidth="1"/>
    <col min="7647" max="7647" width="17.28515625" style="1" customWidth="1"/>
    <col min="7648" max="7648" width="9.42578125" style="1" customWidth="1"/>
    <col min="7649" max="7650" width="9" style="1" customWidth="1"/>
    <col min="7651" max="7652" width="7" style="1" customWidth="1"/>
    <col min="7653" max="7654" width="8.28515625" style="1" customWidth="1"/>
    <col min="7655" max="7664" width="7" style="1" customWidth="1"/>
    <col min="7665" max="7666" width="6.85546875" style="1" customWidth="1"/>
    <col min="7667" max="7668" width="6" style="1" customWidth="1"/>
    <col min="7669" max="7670" width="9.140625" style="1" customWidth="1"/>
    <col min="7671" max="7672" width="6" style="1" customWidth="1"/>
    <col min="7673" max="7674" width="8.140625" style="1" customWidth="1"/>
    <col min="7675" max="7676" width="7" style="1" customWidth="1"/>
    <col min="7677" max="7678" width="6.7109375" style="1" customWidth="1"/>
    <col min="7679" max="7680" width="8.85546875" style="1" customWidth="1"/>
    <col min="7681" max="7682" width="7.5703125" style="1" customWidth="1"/>
    <col min="7683" max="7684" width="7.7109375" style="1" customWidth="1"/>
    <col min="7685" max="7901" width="9.140625" style="1"/>
    <col min="7902" max="7902" width="10.140625" style="1" customWidth="1"/>
    <col min="7903" max="7903" width="17.28515625" style="1" customWidth="1"/>
    <col min="7904" max="7904" width="9.42578125" style="1" customWidth="1"/>
    <col min="7905" max="7906" width="9" style="1" customWidth="1"/>
    <col min="7907" max="7908" width="7" style="1" customWidth="1"/>
    <col min="7909" max="7910" width="8.28515625" style="1" customWidth="1"/>
    <col min="7911" max="7920" width="7" style="1" customWidth="1"/>
    <col min="7921" max="7922" width="6.85546875" style="1" customWidth="1"/>
    <col min="7923" max="7924" width="6" style="1" customWidth="1"/>
    <col min="7925" max="7926" width="9.140625" style="1" customWidth="1"/>
    <col min="7927" max="7928" width="6" style="1" customWidth="1"/>
    <col min="7929" max="7930" width="8.140625" style="1" customWidth="1"/>
    <col min="7931" max="7932" width="7" style="1" customWidth="1"/>
    <col min="7933" max="7934" width="6.7109375" style="1" customWidth="1"/>
    <col min="7935" max="7936" width="8.85546875" style="1" customWidth="1"/>
    <col min="7937" max="7938" width="7.5703125" style="1" customWidth="1"/>
    <col min="7939" max="7940" width="7.7109375" style="1" customWidth="1"/>
    <col min="7941" max="8157" width="9.140625" style="1"/>
    <col min="8158" max="8158" width="10.140625" style="1" customWidth="1"/>
    <col min="8159" max="8159" width="17.28515625" style="1" customWidth="1"/>
    <col min="8160" max="8160" width="9.42578125" style="1" customWidth="1"/>
    <col min="8161" max="8162" width="9" style="1" customWidth="1"/>
    <col min="8163" max="8164" width="7" style="1" customWidth="1"/>
    <col min="8165" max="8166" width="8.28515625" style="1" customWidth="1"/>
    <col min="8167" max="8176" width="7" style="1" customWidth="1"/>
    <col min="8177" max="8178" width="6.85546875" style="1" customWidth="1"/>
    <col min="8179" max="8180" width="6" style="1" customWidth="1"/>
    <col min="8181" max="8182" width="9.140625" style="1" customWidth="1"/>
    <col min="8183" max="8184" width="6" style="1" customWidth="1"/>
    <col min="8185" max="8186" width="8.140625" style="1" customWidth="1"/>
    <col min="8187" max="8188" width="7" style="1" customWidth="1"/>
    <col min="8189" max="8190" width="6.7109375" style="1" customWidth="1"/>
    <col min="8191" max="8192" width="8.85546875" style="1" customWidth="1"/>
    <col min="8193" max="8194" width="7.5703125" style="1" customWidth="1"/>
    <col min="8195" max="8196" width="7.7109375" style="1" customWidth="1"/>
    <col min="8197" max="8413" width="9.140625" style="1"/>
    <col min="8414" max="8414" width="10.140625" style="1" customWidth="1"/>
    <col min="8415" max="8415" width="17.28515625" style="1" customWidth="1"/>
    <col min="8416" max="8416" width="9.42578125" style="1" customWidth="1"/>
    <col min="8417" max="8418" width="9" style="1" customWidth="1"/>
    <col min="8419" max="8420" width="7" style="1" customWidth="1"/>
    <col min="8421" max="8422" width="8.28515625" style="1" customWidth="1"/>
    <col min="8423" max="8432" width="7" style="1" customWidth="1"/>
    <col min="8433" max="8434" width="6.85546875" style="1" customWidth="1"/>
    <col min="8435" max="8436" width="6" style="1" customWidth="1"/>
    <col min="8437" max="8438" width="9.140625" style="1" customWidth="1"/>
    <col min="8439" max="8440" width="6" style="1" customWidth="1"/>
    <col min="8441" max="8442" width="8.140625" style="1" customWidth="1"/>
    <col min="8443" max="8444" width="7" style="1" customWidth="1"/>
    <col min="8445" max="8446" width="6.7109375" style="1" customWidth="1"/>
    <col min="8447" max="8448" width="8.85546875" style="1" customWidth="1"/>
    <col min="8449" max="8450" width="7.5703125" style="1" customWidth="1"/>
    <col min="8451" max="8452" width="7.7109375" style="1" customWidth="1"/>
    <col min="8453" max="8669" width="9.140625" style="1"/>
    <col min="8670" max="8670" width="10.140625" style="1" customWidth="1"/>
    <col min="8671" max="8671" width="17.28515625" style="1" customWidth="1"/>
    <col min="8672" max="8672" width="9.42578125" style="1" customWidth="1"/>
    <col min="8673" max="8674" width="9" style="1" customWidth="1"/>
    <col min="8675" max="8676" width="7" style="1" customWidth="1"/>
    <col min="8677" max="8678" width="8.28515625" style="1" customWidth="1"/>
    <col min="8679" max="8688" width="7" style="1" customWidth="1"/>
    <col min="8689" max="8690" width="6.85546875" style="1" customWidth="1"/>
    <col min="8691" max="8692" width="6" style="1" customWidth="1"/>
    <col min="8693" max="8694" width="9.140625" style="1" customWidth="1"/>
    <col min="8695" max="8696" width="6" style="1" customWidth="1"/>
    <col min="8697" max="8698" width="8.140625" style="1" customWidth="1"/>
    <col min="8699" max="8700" width="7" style="1" customWidth="1"/>
    <col min="8701" max="8702" width="6.7109375" style="1" customWidth="1"/>
    <col min="8703" max="8704" width="8.85546875" style="1" customWidth="1"/>
    <col min="8705" max="8706" width="7.5703125" style="1" customWidth="1"/>
    <col min="8707" max="8708" width="7.7109375" style="1" customWidth="1"/>
    <col min="8709" max="8925" width="9.140625" style="1"/>
    <col min="8926" max="8926" width="10.140625" style="1" customWidth="1"/>
    <col min="8927" max="8927" width="17.28515625" style="1" customWidth="1"/>
    <col min="8928" max="8928" width="9.42578125" style="1" customWidth="1"/>
    <col min="8929" max="8930" width="9" style="1" customWidth="1"/>
    <col min="8931" max="8932" width="7" style="1" customWidth="1"/>
    <col min="8933" max="8934" width="8.28515625" style="1" customWidth="1"/>
    <col min="8935" max="8944" width="7" style="1" customWidth="1"/>
    <col min="8945" max="8946" width="6.85546875" style="1" customWidth="1"/>
    <col min="8947" max="8948" width="6" style="1" customWidth="1"/>
    <col min="8949" max="8950" width="9.140625" style="1" customWidth="1"/>
    <col min="8951" max="8952" width="6" style="1" customWidth="1"/>
    <col min="8953" max="8954" width="8.140625" style="1" customWidth="1"/>
    <col min="8955" max="8956" width="7" style="1" customWidth="1"/>
    <col min="8957" max="8958" width="6.7109375" style="1" customWidth="1"/>
    <col min="8959" max="8960" width="8.85546875" style="1" customWidth="1"/>
    <col min="8961" max="8962" width="7.5703125" style="1" customWidth="1"/>
    <col min="8963" max="8964" width="7.7109375" style="1" customWidth="1"/>
    <col min="8965" max="9181" width="9.140625" style="1"/>
    <col min="9182" max="9182" width="10.140625" style="1" customWidth="1"/>
    <col min="9183" max="9183" width="17.28515625" style="1" customWidth="1"/>
    <col min="9184" max="9184" width="9.42578125" style="1" customWidth="1"/>
    <col min="9185" max="9186" width="9" style="1" customWidth="1"/>
    <col min="9187" max="9188" width="7" style="1" customWidth="1"/>
    <col min="9189" max="9190" width="8.28515625" style="1" customWidth="1"/>
    <col min="9191" max="9200" width="7" style="1" customWidth="1"/>
    <col min="9201" max="9202" width="6.85546875" style="1" customWidth="1"/>
    <col min="9203" max="9204" width="6" style="1" customWidth="1"/>
    <col min="9205" max="9206" width="9.140625" style="1" customWidth="1"/>
    <col min="9207" max="9208" width="6" style="1" customWidth="1"/>
    <col min="9209" max="9210" width="8.140625" style="1" customWidth="1"/>
    <col min="9211" max="9212" width="7" style="1" customWidth="1"/>
    <col min="9213" max="9214" width="6.7109375" style="1" customWidth="1"/>
    <col min="9215" max="9216" width="8.85546875" style="1" customWidth="1"/>
    <col min="9217" max="9218" width="7.5703125" style="1" customWidth="1"/>
    <col min="9219" max="9220" width="7.7109375" style="1" customWidth="1"/>
    <col min="9221" max="9437" width="9.140625" style="1"/>
    <col min="9438" max="9438" width="10.140625" style="1" customWidth="1"/>
    <col min="9439" max="9439" width="17.28515625" style="1" customWidth="1"/>
    <col min="9440" max="9440" width="9.42578125" style="1" customWidth="1"/>
    <col min="9441" max="9442" width="9" style="1" customWidth="1"/>
    <col min="9443" max="9444" width="7" style="1" customWidth="1"/>
    <col min="9445" max="9446" width="8.28515625" style="1" customWidth="1"/>
    <col min="9447" max="9456" width="7" style="1" customWidth="1"/>
    <col min="9457" max="9458" width="6.85546875" style="1" customWidth="1"/>
    <col min="9459" max="9460" width="6" style="1" customWidth="1"/>
    <col min="9461" max="9462" width="9.140625" style="1" customWidth="1"/>
    <col min="9463" max="9464" width="6" style="1" customWidth="1"/>
    <col min="9465" max="9466" width="8.140625" style="1" customWidth="1"/>
    <col min="9467" max="9468" width="7" style="1" customWidth="1"/>
    <col min="9469" max="9470" width="6.7109375" style="1" customWidth="1"/>
    <col min="9471" max="9472" width="8.85546875" style="1" customWidth="1"/>
    <col min="9473" max="9474" width="7.5703125" style="1" customWidth="1"/>
    <col min="9475" max="9476" width="7.7109375" style="1" customWidth="1"/>
    <col min="9477" max="9693" width="9.140625" style="1"/>
    <col min="9694" max="9694" width="10.140625" style="1" customWidth="1"/>
    <col min="9695" max="9695" width="17.28515625" style="1" customWidth="1"/>
    <col min="9696" max="9696" width="9.42578125" style="1" customWidth="1"/>
    <col min="9697" max="9698" width="9" style="1" customWidth="1"/>
    <col min="9699" max="9700" width="7" style="1" customWidth="1"/>
    <col min="9701" max="9702" width="8.28515625" style="1" customWidth="1"/>
    <col min="9703" max="9712" width="7" style="1" customWidth="1"/>
    <col min="9713" max="9714" width="6.85546875" style="1" customWidth="1"/>
    <col min="9715" max="9716" width="6" style="1" customWidth="1"/>
    <col min="9717" max="9718" width="9.140625" style="1" customWidth="1"/>
    <col min="9719" max="9720" width="6" style="1" customWidth="1"/>
    <col min="9721" max="9722" width="8.140625" style="1" customWidth="1"/>
    <col min="9723" max="9724" width="7" style="1" customWidth="1"/>
    <col min="9725" max="9726" width="6.7109375" style="1" customWidth="1"/>
    <col min="9727" max="9728" width="8.85546875" style="1" customWidth="1"/>
    <col min="9729" max="9730" width="7.5703125" style="1" customWidth="1"/>
    <col min="9731" max="9732" width="7.7109375" style="1" customWidth="1"/>
    <col min="9733" max="9949" width="9.140625" style="1"/>
    <col min="9950" max="9950" width="10.140625" style="1" customWidth="1"/>
    <col min="9951" max="9951" width="17.28515625" style="1" customWidth="1"/>
    <col min="9952" max="9952" width="9.42578125" style="1" customWidth="1"/>
    <col min="9953" max="9954" width="9" style="1" customWidth="1"/>
    <col min="9955" max="9956" width="7" style="1" customWidth="1"/>
    <col min="9957" max="9958" width="8.28515625" style="1" customWidth="1"/>
    <col min="9959" max="9968" width="7" style="1" customWidth="1"/>
    <col min="9969" max="9970" width="6.85546875" style="1" customWidth="1"/>
    <col min="9971" max="9972" width="6" style="1" customWidth="1"/>
    <col min="9973" max="9974" width="9.140625" style="1" customWidth="1"/>
    <col min="9975" max="9976" width="6" style="1" customWidth="1"/>
    <col min="9977" max="9978" width="8.140625" style="1" customWidth="1"/>
    <col min="9979" max="9980" width="7" style="1" customWidth="1"/>
    <col min="9981" max="9982" width="6.7109375" style="1" customWidth="1"/>
    <col min="9983" max="9984" width="8.85546875" style="1" customWidth="1"/>
    <col min="9985" max="9986" width="7.5703125" style="1" customWidth="1"/>
    <col min="9987" max="9988" width="7.7109375" style="1" customWidth="1"/>
    <col min="9989" max="10205" width="9.140625" style="1"/>
    <col min="10206" max="10206" width="10.140625" style="1" customWidth="1"/>
    <col min="10207" max="10207" width="17.28515625" style="1" customWidth="1"/>
    <col min="10208" max="10208" width="9.42578125" style="1" customWidth="1"/>
    <col min="10209" max="10210" width="9" style="1" customWidth="1"/>
    <col min="10211" max="10212" width="7" style="1" customWidth="1"/>
    <col min="10213" max="10214" width="8.28515625" style="1" customWidth="1"/>
    <col min="10215" max="10224" width="7" style="1" customWidth="1"/>
    <col min="10225" max="10226" width="6.85546875" style="1" customWidth="1"/>
    <col min="10227" max="10228" width="6" style="1" customWidth="1"/>
    <col min="10229" max="10230" width="9.140625" style="1" customWidth="1"/>
    <col min="10231" max="10232" width="6" style="1" customWidth="1"/>
    <col min="10233" max="10234" width="8.140625" style="1" customWidth="1"/>
    <col min="10235" max="10236" width="7" style="1" customWidth="1"/>
    <col min="10237" max="10238" width="6.7109375" style="1" customWidth="1"/>
    <col min="10239" max="10240" width="8.85546875" style="1" customWidth="1"/>
    <col min="10241" max="10242" width="7.5703125" style="1" customWidth="1"/>
    <col min="10243" max="10244" width="7.7109375" style="1" customWidth="1"/>
    <col min="10245" max="10461" width="9.140625" style="1"/>
    <col min="10462" max="10462" width="10.140625" style="1" customWidth="1"/>
    <col min="10463" max="10463" width="17.28515625" style="1" customWidth="1"/>
    <col min="10464" max="10464" width="9.42578125" style="1" customWidth="1"/>
    <col min="10465" max="10466" width="9" style="1" customWidth="1"/>
    <col min="10467" max="10468" width="7" style="1" customWidth="1"/>
    <col min="10469" max="10470" width="8.28515625" style="1" customWidth="1"/>
    <col min="10471" max="10480" width="7" style="1" customWidth="1"/>
    <col min="10481" max="10482" width="6.85546875" style="1" customWidth="1"/>
    <col min="10483" max="10484" width="6" style="1" customWidth="1"/>
    <col min="10485" max="10486" width="9.140625" style="1" customWidth="1"/>
    <col min="10487" max="10488" width="6" style="1" customWidth="1"/>
    <col min="10489" max="10490" width="8.140625" style="1" customWidth="1"/>
    <col min="10491" max="10492" width="7" style="1" customWidth="1"/>
    <col min="10493" max="10494" width="6.7109375" style="1" customWidth="1"/>
    <col min="10495" max="10496" width="8.85546875" style="1" customWidth="1"/>
    <col min="10497" max="10498" width="7.5703125" style="1" customWidth="1"/>
    <col min="10499" max="10500" width="7.7109375" style="1" customWidth="1"/>
    <col min="10501" max="10717" width="9.140625" style="1"/>
    <col min="10718" max="10718" width="10.140625" style="1" customWidth="1"/>
    <col min="10719" max="10719" width="17.28515625" style="1" customWidth="1"/>
    <col min="10720" max="10720" width="9.42578125" style="1" customWidth="1"/>
    <col min="10721" max="10722" width="9" style="1" customWidth="1"/>
    <col min="10723" max="10724" width="7" style="1" customWidth="1"/>
    <col min="10725" max="10726" width="8.28515625" style="1" customWidth="1"/>
    <col min="10727" max="10736" width="7" style="1" customWidth="1"/>
    <col min="10737" max="10738" width="6.85546875" style="1" customWidth="1"/>
    <col min="10739" max="10740" width="6" style="1" customWidth="1"/>
    <col min="10741" max="10742" width="9.140625" style="1" customWidth="1"/>
    <col min="10743" max="10744" width="6" style="1" customWidth="1"/>
    <col min="10745" max="10746" width="8.140625" style="1" customWidth="1"/>
    <col min="10747" max="10748" width="7" style="1" customWidth="1"/>
    <col min="10749" max="10750" width="6.7109375" style="1" customWidth="1"/>
    <col min="10751" max="10752" width="8.85546875" style="1" customWidth="1"/>
    <col min="10753" max="10754" width="7.5703125" style="1" customWidth="1"/>
    <col min="10755" max="10756" width="7.7109375" style="1" customWidth="1"/>
    <col min="10757" max="10973" width="9.140625" style="1"/>
    <col min="10974" max="10974" width="10.140625" style="1" customWidth="1"/>
    <col min="10975" max="10975" width="17.28515625" style="1" customWidth="1"/>
    <col min="10976" max="10976" width="9.42578125" style="1" customWidth="1"/>
    <col min="10977" max="10978" width="9" style="1" customWidth="1"/>
    <col min="10979" max="10980" width="7" style="1" customWidth="1"/>
    <col min="10981" max="10982" width="8.28515625" style="1" customWidth="1"/>
    <col min="10983" max="10992" width="7" style="1" customWidth="1"/>
    <col min="10993" max="10994" width="6.85546875" style="1" customWidth="1"/>
    <col min="10995" max="10996" width="6" style="1" customWidth="1"/>
    <col min="10997" max="10998" width="9.140625" style="1" customWidth="1"/>
    <col min="10999" max="11000" width="6" style="1" customWidth="1"/>
    <col min="11001" max="11002" width="8.140625" style="1" customWidth="1"/>
    <col min="11003" max="11004" width="7" style="1" customWidth="1"/>
    <col min="11005" max="11006" width="6.7109375" style="1" customWidth="1"/>
    <col min="11007" max="11008" width="8.85546875" style="1" customWidth="1"/>
    <col min="11009" max="11010" width="7.5703125" style="1" customWidth="1"/>
    <col min="11011" max="11012" width="7.7109375" style="1" customWidth="1"/>
    <col min="11013" max="11229" width="9.140625" style="1"/>
    <col min="11230" max="11230" width="10.140625" style="1" customWidth="1"/>
    <col min="11231" max="11231" width="17.28515625" style="1" customWidth="1"/>
    <col min="11232" max="11232" width="9.42578125" style="1" customWidth="1"/>
    <col min="11233" max="11234" width="9" style="1" customWidth="1"/>
    <col min="11235" max="11236" width="7" style="1" customWidth="1"/>
    <col min="11237" max="11238" width="8.28515625" style="1" customWidth="1"/>
    <col min="11239" max="11248" width="7" style="1" customWidth="1"/>
    <col min="11249" max="11250" width="6.85546875" style="1" customWidth="1"/>
    <col min="11251" max="11252" width="6" style="1" customWidth="1"/>
    <col min="11253" max="11254" width="9.140625" style="1" customWidth="1"/>
    <col min="11255" max="11256" width="6" style="1" customWidth="1"/>
    <col min="11257" max="11258" width="8.140625" style="1" customWidth="1"/>
    <col min="11259" max="11260" width="7" style="1" customWidth="1"/>
    <col min="11261" max="11262" width="6.7109375" style="1" customWidth="1"/>
    <col min="11263" max="11264" width="8.85546875" style="1" customWidth="1"/>
    <col min="11265" max="11266" width="7.5703125" style="1" customWidth="1"/>
    <col min="11267" max="11268" width="7.7109375" style="1" customWidth="1"/>
    <col min="11269" max="11485" width="9.140625" style="1"/>
    <col min="11486" max="11486" width="10.140625" style="1" customWidth="1"/>
    <col min="11487" max="11487" width="17.28515625" style="1" customWidth="1"/>
    <col min="11488" max="11488" width="9.42578125" style="1" customWidth="1"/>
    <col min="11489" max="11490" width="9" style="1" customWidth="1"/>
    <col min="11491" max="11492" width="7" style="1" customWidth="1"/>
    <col min="11493" max="11494" width="8.28515625" style="1" customWidth="1"/>
    <col min="11495" max="11504" width="7" style="1" customWidth="1"/>
    <col min="11505" max="11506" width="6.85546875" style="1" customWidth="1"/>
    <col min="11507" max="11508" width="6" style="1" customWidth="1"/>
    <col min="11509" max="11510" width="9.140625" style="1" customWidth="1"/>
    <col min="11511" max="11512" width="6" style="1" customWidth="1"/>
    <col min="11513" max="11514" width="8.140625" style="1" customWidth="1"/>
    <col min="11515" max="11516" width="7" style="1" customWidth="1"/>
    <col min="11517" max="11518" width="6.7109375" style="1" customWidth="1"/>
    <col min="11519" max="11520" width="8.85546875" style="1" customWidth="1"/>
    <col min="11521" max="11522" width="7.5703125" style="1" customWidth="1"/>
    <col min="11523" max="11524" width="7.7109375" style="1" customWidth="1"/>
    <col min="11525" max="11741" width="9.140625" style="1"/>
    <col min="11742" max="11742" width="10.140625" style="1" customWidth="1"/>
    <col min="11743" max="11743" width="17.28515625" style="1" customWidth="1"/>
    <col min="11744" max="11744" width="9.42578125" style="1" customWidth="1"/>
    <col min="11745" max="11746" width="9" style="1" customWidth="1"/>
    <col min="11747" max="11748" width="7" style="1" customWidth="1"/>
    <col min="11749" max="11750" width="8.28515625" style="1" customWidth="1"/>
    <col min="11751" max="11760" width="7" style="1" customWidth="1"/>
    <col min="11761" max="11762" width="6.85546875" style="1" customWidth="1"/>
    <col min="11763" max="11764" width="6" style="1" customWidth="1"/>
    <col min="11765" max="11766" width="9.140625" style="1" customWidth="1"/>
    <col min="11767" max="11768" width="6" style="1" customWidth="1"/>
    <col min="11769" max="11770" width="8.140625" style="1" customWidth="1"/>
    <col min="11771" max="11772" width="7" style="1" customWidth="1"/>
    <col min="11773" max="11774" width="6.7109375" style="1" customWidth="1"/>
    <col min="11775" max="11776" width="8.85546875" style="1" customWidth="1"/>
    <col min="11777" max="11778" width="7.5703125" style="1" customWidth="1"/>
    <col min="11779" max="11780" width="7.7109375" style="1" customWidth="1"/>
    <col min="11781" max="11997" width="9.140625" style="1"/>
    <col min="11998" max="11998" width="10.140625" style="1" customWidth="1"/>
    <col min="11999" max="11999" width="17.28515625" style="1" customWidth="1"/>
    <col min="12000" max="12000" width="9.42578125" style="1" customWidth="1"/>
    <col min="12001" max="12002" width="9" style="1" customWidth="1"/>
    <col min="12003" max="12004" width="7" style="1" customWidth="1"/>
    <col min="12005" max="12006" width="8.28515625" style="1" customWidth="1"/>
    <col min="12007" max="12016" width="7" style="1" customWidth="1"/>
    <col min="12017" max="12018" width="6.85546875" style="1" customWidth="1"/>
    <col min="12019" max="12020" width="6" style="1" customWidth="1"/>
    <col min="12021" max="12022" width="9.140625" style="1" customWidth="1"/>
    <col min="12023" max="12024" width="6" style="1" customWidth="1"/>
    <col min="12025" max="12026" width="8.140625" style="1" customWidth="1"/>
    <col min="12027" max="12028" width="7" style="1" customWidth="1"/>
    <col min="12029" max="12030" width="6.7109375" style="1" customWidth="1"/>
    <col min="12031" max="12032" width="8.85546875" style="1" customWidth="1"/>
    <col min="12033" max="12034" width="7.5703125" style="1" customWidth="1"/>
    <col min="12035" max="12036" width="7.7109375" style="1" customWidth="1"/>
    <col min="12037" max="12253" width="9.140625" style="1"/>
    <col min="12254" max="12254" width="10.140625" style="1" customWidth="1"/>
    <col min="12255" max="12255" width="17.28515625" style="1" customWidth="1"/>
    <col min="12256" max="12256" width="9.42578125" style="1" customWidth="1"/>
    <col min="12257" max="12258" width="9" style="1" customWidth="1"/>
    <col min="12259" max="12260" width="7" style="1" customWidth="1"/>
    <col min="12261" max="12262" width="8.28515625" style="1" customWidth="1"/>
    <col min="12263" max="12272" width="7" style="1" customWidth="1"/>
    <col min="12273" max="12274" width="6.85546875" style="1" customWidth="1"/>
    <col min="12275" max="12276" width="6" style="1" customWidth="1"/>
    <col min="12277" max="12278" width="9.140625" style="1" customWidth="1"/>
    <col min="12279" max="12280" width="6" style="1" customWidth="1"/>
    <col min="12281" max="12282" width="8.140625" style="1" customWidth="1"/>
    <col min="12283" max="12284" width="7" style="1" customWidth="1"/>
    <col min="12285" max="12286" width="6.7109375" style="1" customWidth="1"/>
    <col min="12287" max="12288" width="8.85546875" style="1" customWidth="1"/>
    <col min="12289" max="12290" width="7.5703125" style="1" customWidth="1"/>
    <col min="12291" max="12292" width="7.7109375" style="1" customWidth="1"/>
    <col min="12293" max="12509" width="9.140625" style="1"/>
    <col min="12510" max="12510" width="10.140625" style="1" customWidth="1"/>
    <col min="12511" max="12511" width="17.28515625" style="1" customWidth="1"/>
    <col min="12512" max="12512" width="9.42578125" style="1" customWidth="1"/>
    <col min="12513" max="12514" width="9" style="1" customWidth="1"/>
    <col min="12515" max="12516" width="7" style="1" customWidth="1"/>
    <col min="12517" max="12518" width="8.28515625" style="1" customWidth="1"/>
    <col min="12519" max="12528" width="7" style="1" customWidth="1"/>
    <col min="12529" max="12530" width="6.85546875" style="1" customWidth="1"/>
    <col min="12531" max="12532" width="6" style="1" customWidth="1"/>
    <col min="12533" max="12534" width="9.140625" style="1" customWidth="1"/>
    <col min="12535" max="12536" width="6" style="1" customWidth="1"/>
    <col min="12537" max="12538" width="8.140625" style="1" customWidth="1"/>
    <col min="12539" max="12540" width="7" style="1" customWidth="1"/>
    <col min="12541" max="12542" width="6.7109375" style="1" customWidth="1"/>
    <col min="12543" max="12544" width="8.85546875" style="1" customWidth="1"/>
    <col min="12545" max="12546" width="7.5703125" style="1" customWidth="1"/>
    <col min="12547" max="12548" width="7.7109375" style="1" customWidth="1"/>
    <col min="12549" max="12765" width="9.140625" style="1"/>
    <col min="12766" max="12766" width="10.140625" style="1" customWidth="1"/>
    <col min="12767" max="12767" width="17.28515625" style="1" customWidth="1"/>
    <col min="12768" max="12768" width="9.42578125" style="1" customWidth="1"/>
    <col min="12769" max="12770" width="9" style="1" customWidth="1"/>
    <col min="12771" max="12772" width="7" style="1" customWidth="1"/>
    <col min="12773" max="12774" width="8.28515625" style="1" customWidth="1"/>
    <col min="12775" max="12784" width="7" style="1" customWidth="1"/>
    <col min="12785" max="12786" width="6.85546875" style="1" customWidth="1"/>
    <col min="12787" max="12788" width="6" style="1" customWidth="1"/>
    <col min="12789" max="12790" width="9.140625" style="1" customWidth="1"/>
    <col min="12791" max="12792" width="6" style="1" customWidth="1"/>
    <col min="12793" max="12794" width="8.140625" style="1" customWidth="1"/>
    <col min="12795" max="12796" width="7" style="1" customWidth="1"/>
    <col min="12797" max="12798" width="6.7109375" style="1" customWidth="1"/>
    <col min="12799" max="12800" width="8.85546875" style="1" customWidth="1"/>
    <col min="12801" max="12802" width="7.5703125" style="1" customWidth="1"/>
    <col min="12803" max="12804" width="7.7109375" style="1" customWidth="1"/>
    <col min="12805" max="13021" width="9.140625" style="1"/>
    <col min="13022" max="13022" width="10.140625" style="1" customWidth="1"/>
    <col min="13023" max="13023" width="17.28515625" style="1" customWidth="1"/>
    <col min="13024" max="13024" width="9.42578125" style="1" customWidth="1"/>
    <col min="13025" max="13026" width="9" style="1" customWidth="1"/>
    <col min="13027" max="13028" width="7" style="1" customWidth="1"/>
    <col min="13029" max="13030" width="8.28515625" style="1" customWidth="1"/>
    <col min="13031" max="13040" width="7" style="1" customWidth="1"/>
    <col min="13041" max="13042" width="6.85546875" style="1" customWidth="1"/>
    <col min="13043" max="13044" width="6" style="1" customWidth="1"/>
    <col min="13045" max="13046" width="9.140625" style="1" customWidth="1"/>
    <col min="13047" max="13048" width="6" style="1" customWidth="1"/>
    <col min="13049" max="13050" width="8.140625" style="1" customWidth="1"/>
    <col min="13051" max="13052" width="7" style="1" customWidth="1"/>
    <col min="13053" max="13054" width="6.7109375" style="1" customWidth="1"/>
    <col min="13055" max="13056" width="8.85546875" style="1" customWidth="1"/>
    <col min="13057" max="13058" width="7.5703125" style="1" customWidth="1"/>
    <col min="13059" max="13060" width="7.7109375" style="1" customWidth="1"/>
    <col min="13061" max="13277" width="9.140625" style="1"/>
    <col min="13278" max="13278" width="10.140625" style="1" customWidth="1"/>
    <col min="13279" max="13279" width="17.28515625" style="1" customWidth="1"/>
    <col min="13280" max="13280" width="9.42578125" style="1" customWidth="1"/>
    <col min="13281" max="13282" width="9" style="1" customWidth="1"/>
    <col min="13283" max="13284" width="7" style="1" customWidth="1"/>
    <col min="13285" max="13286" width="8.28515625" style="1" customWidth="1"/>
    <col min="13287" max="13296" width="7" style="1" customWidth="1"/>
    <col min="13297" max="13298" width="6.85546875" style="1" customWidth="1"/>
    <col min="13299" max="13300" width="6" style="1" customWidth="1"/>
    <col min="13301" max="13302" width="9.140625" style="1" customWidth="1"/>
    <col min="13303" max="13304" width="6" style="1" customWidth="1"/>
    <col min="13305" max="13306" width="8.140625" style="1" customWidth="1"/>
    <col min="13307" max="13308" width="7" style="1" customWidth="1"/>
    <col min="13309" max="13310" width="6.7109375" style="1" customWidth="1"/>
    <col min="13311" max="13312" width="8.85546875" style="1" customWidth="1"/>
    <col min="13313" max="13314" width="7.5703125" style="1" customWidth="1"/>
    <col min="13315" max="13316" width="7.7109375" style="1" customWidth="1"/>
    <col min="13317" max="13533" width="9.140625" style="1"/>
    <col min="13534" max="13534" width="10.140625" style="1" customWidth="1"/>
    <col min="13535" max="13535" width="17.28515625" style="1" customWidth="1"/>
    <col min="13536" max="13536" width="9.42578125" style="1" customWidth="1"/>
    <col min="13537" max="13538" width="9" style="1" customWidth="1"/>
    <col min="13539" max="13540" width="7" style="1" customWidth="1"/>
    <col min="13541" max="13542" width="8.28515625" style="1" customWidth="1"/>
    <col min="13543" max="13552" width="7" style="1" customWidth="1"/>
    <col min="13553" max="13554" width="6.85546875" style="1" customWidth="1"/>
    <col min="13555" max="13556" width="6" style="1" customWidth="1"/>
    <col min="13557" max="13558" width="9.140625" style="1" customWidth="1"/>
    <col min="13559" max="13560" width="6" style="1" customWidth="1"/>
    <col min="13561" max="13562" width="8.140625" style="1" customWidth="1"/>
    <col min="13563" max="13564" width="7" style="1" customWidth="1"/>
    <col min="13565" max="13566" width="6.7109375" style="1" customWidth="1"/>
    <col min="13567" max="13568" width="8.85546875" style="1" customWidth="1"/>
    <col min="13569" max="13570" width="7.5703125" style="1" customWidth="1"/>
    <col min="13571" max="13572" width="7.7109375" style="1" customWidth="1"/>
    <col min="13573" max="13789" width="9.140625" style="1"/>
    <col min="13790" max="13790" width="10.140625" style="1" customWidth="1"/>
    <col min="13791" max="13791" width="17.28515625" style="1" customWidth="1"/>
    <col min="13792" max="13792" width="9.42578125" style="1" customWidth="1"/>
    <col min="13793" max="13794" width="9" style="1" customWidth="1"/>
    <col min="13795" max="13796" width="7" style="1" customWidth="1"/>
    <col min="13797" max="13798" width="8.28515625" style="1" customWidth="1"/>
    <col min="13799" max="13808" width="7" style="1" customWidth="1"/>
    <col min="13809" max="13810" width="6.85546875" style="1" customWidth="1"/>
    <col min="13811" max="13812" width="6" style="1" customWidth="1"/>
    <col min="13813" max="13814" width="9.140625" style="1" customWidth="1"/>
    <col min="13815" max="13816" width="6" style="1" customWidth="1"/>
    <col min="13817" max="13818" width="8.140625" style="1" customWidth="1"/>
    <col min="13819" max="13820" width="7" style="1" customWidth="1"/>
    <col min="13821" max="13822" width="6.7109375" style="1" customWidth="1"/>
    <col min="13823" max="13824" width="8.85546875" style="1" customWidth="1"/>
    <col min="13825" max="13826" width="7.5703125" style="1" customWidth="1"/>
    <col min="13827" max="13828" width="7.7109375" style="1" customWidth="1"/>
    <col min="13829" max="14045" width="9.140625" style="1"/>
    <col min="14046" max="14046" width="10.140625" style="1" customWidth="1"/>
    <col min="14047" max="14047" width="17.28515625" style="1" customWidth="1"/>
    <col min="14048" max="14048" width="9.42578125" style="1" customWidth="1"/>
    <col min="14049" max="14050" width="9" style="1" customWidth="1"/>
    <col min="14051" max="14052" width="7" style="1" customWidth="1"/>
    <col min="14053" max="14054" width="8.28515625" style="1" customWidth="1"/>
    <col min="14055" max="14064" width="7" style="1" customWidth="1"/>
    <col min="14065" max="14066" width="6.85546875" style="1" customWidth="1"/>
    <col min="14067" max="14068" width="6" style="1" customWidth="1"/>
    <col min="14069" max="14070" width="9.140625" style="1" customWidth="1"/>
    <col min="14071" max="14072" width="6" style="1" customWidth="1"/>
    <col min="14073" max="14074" width="8.140625" style="1" customWidth="1"/>
    <col min="14075" max="14076" width="7" style="1" customWidth="1"/>
    <col min="14077" max="14078" width="6.7109375" style="1" customWidth="1"/>
    <col min="14079" max="14080" width="8.85546875" style="1" customWidth="1"/>
    <col min="14081" max="14082" width="7.5703125" style="1" customWidth="1"/>
    <col min="14083" max="14084" width="7.7109375" style="1" customWidth="1"/>
    <col min="14085" max="14301" width="9.140625" style="1"/>
    <col min="14302" max="14302" width="10.140625" style="1" customWidth="1"/>
    <col min="14303" max="14303" width="17.28515625" style="1" customWidth="1"/>
    <col min="14304" max="14304" width="9.42578125" style="1" customWidth="1"/>
    <col min="14305" max="14306" width="9" style="1" customWidth="1"/>
    <col min="14307" max="14308" width="7" style="1" customWidth="1"/>
    <col min="14309" max="14310" width="8.28515625" style="1" customWidth="1"/>
    <col min="14311" max="14320" width="7" style="1" customWidth="1"/>
    <col min="14321" max="14322" width="6.85546875" style="1" customWidth="1"/>
    <col min="14323" max="14324" width="6" style="1" customWidth="1"/>
    <col min="14325" max="14326" width="9.140625" style="1" customWidth="1"/>
    <col min="14327" max="14328" width="6" style="1" customWidth="1"/>
    <col min="14329" max="14330" width="8.140625" style="1" customWidth="1"/>
    <col min="14331" max="14332" width="7" style="1" customWidth="1"/>
    <col min="14333" max="14334" width="6.7109375" style="1" customWidth="1"/>
    <col min="14335" max="14336" width="8.85546875" style="1" customWidth="1"/>
    <col min="14337" max="14338" width="7.5703125" style="1" customWidth="1"/>
    <col min="14339" max="14340" width="7.7109375" style="1" customWidth="1"/>
    <col min="14341" max="14557" width="9.140625" style="1"/>
    <col min="14558" max="14558" width="10.140625" style="1" customWidth="1"/>
    <col min="14559" max="14559" width="17.28515625" style="1" customWidth="1"/>
    <col min="14560" max="14560" width="9.42578125" style="1" customWidth="1"/>
    <col min="14561" max="14562" width="9" style="1" customWidth="1"/>
    <col min="14563" max="14564" width="7" style="1" customWidth="1"/>
    <col min="14565" max="14566" width="8.28515625" style="1" customWidth="1"/>
    <col min="14567" max="14576" width="7" style="1" customWidth="1"/>
    <col min="14577" max="14578" width="6.85546875" style="1" customWidth="1"/>
    <col min="14579" max="14580" width="6" style="1" customWidth="1"/>
    <col min="14581" max="14582" width="9.140625" style="1" customWidth="1"/>
    <col min="14583" max="14584" width="6" style="1" customWidth="1"/>
    <col min="14585" max="14586" width="8.140625" style="1" customWidth="1"/>
    <col min="14587" max="14588" width="7" style="1" customWidth="1"/>
    <col min="14589" max="14590" width="6.7109375" style="1" customWidth="1"/>
    <col min="14591" max="14592" width="8.85546875" style="1" customWidth="1"/>
    <col min="14593" max="14594" width="7.5703125" style="1" customWidth="1"/>
    <col min="14595" max="14596" width="7.7109375" style="1" customWidth="1"/>
    <col min="14597" max="14813" width="9.140625" style="1"/>
    <col min="14814" max="14814" width="10.140625" style="1" customWidth="1"/>
    <col min="14815" max="14815" width="17.28515625" style="1" customWidth="1"/>
    <col min="14816" max="14816" width="9.42578125" style="1" customWidth="1"/>
    <col min="14817" max="14818" width="9" style="1" customWidth="1"/>
    <col min="14819" max="14820" width="7" style="1" customWidth="1"/>
    <col min="14821" max="14822" width="8.28515625" style="1" customWidth="1"/>
    <col min="14823" max="14832" width="7" style="1" customWidth="1"/>
    <col min="14833" max="14834" width="6.85546875" style="1" customWidth="1"/>
    <col min="14835" max="14836" width="6" style="1" customWidth="1"/>
    <col min="14837" max="14838" width="9.140625" style="1" customWidth="1"/>
    <col min="14839" max="14840" width="6" style="1" customWidth="1"/>
    <col min="14841" max="14842" width="8.140625" style="1" customWidth="1"/>
    <col min="14843" max="14844" width="7" style="1" customWidth="1"/>
    <col min="14845" max="14846" width="6.7109375" style="1" customWidth="1"/>
    <col min="14847" max="14848" width="8.85546875" style="1" customWidth="1"/>
    <col min="14849" max="14850" width="7.5703125" style="1" customWidth="1"/>
    <col min="14851" max="14852" width="7.7109375" style="1" customWidth="1"/>
    <col min="14853" max="15069" width="9.140625" style="1"/>
    <col min="15070" max="15070" width="10.140625" style="1" customWidth="1"/>
    <col min="15071" max="15071" width="17.28515625" style="1" customWidth="1"/>
    <col min="15072" max="15072" width="9.42578125" style="1" customWidth="1"/>
    <col min="15073" max="15074" width="9" style="1" customWidth="1"/>
    <col min="15075" max="15076" width="7" style="1" customWidth="1"/>
    <col min="15077" max="15078" width="8.28515625" style="1" customWidth="1"/>
    <col min="15079" max="15088" width="7" style="1" customWidth="1"/>
    <col min="15089" max="15090" width="6.85546875" style="1" customWidth="1"/>
    <col min="15091" max="15092" width="6" style="1" customWidth="1"/>
    <col min="15093" max="15094" width="9.140625" style="1" customWidth="1"/>
    <col min="15095" max="15096" width="6" style="1" customWidth="1"/>
    <col min="15097" max="15098" width="8.140625" style="1" customWidth="1"/>
    <col min="15099" max="15100" width="7" style="1" customWidth="1"/>
    <col min="15101" max="15102" width="6.7109375" style="1" customWidth="1"/>
    <col min="15103" max="15104" width="8.85546875" style="1" customWidth="1"/>
    <col min="15105" max="15106" width="7.5703125" style="1" customWidth="1"/>
    <col min="15107" max="15108" width="7.7109375" style="1" customWidth="1"/>
    <col min="15109" max="15325" width="9.140625" style="1"/>
    <col min="15326" max="15326" width="10.140625" style="1" customWidth="1"/>
    <col min="15327" max="15327" width="17.28515625" style="1" customWidth="1"/>
    <col min="15328" max="15328" width="9.42578125" style="1" customWidth="1"/>
    <col min="15329" max="15330" width="9" style="1" customWidth="1"/>
    <col min="15331" max="15332" width="7" style="1" customWidth="1"/>
    <col min="15333" max="15334" width="8.28515625" style="1" customWidth="1"/>
    <col min="15335" max="15344" width="7" style="1" customWidth="1"/>
    <col min="15345" max="15346" width="6.85546875" style="1" customWidth="1"/>
    <col min="15347" max="15348" width="6" style="1" customWidth="1"/>
    <col min="15349" max="15350" width="9.140625" style="1" customWidth="1"/>
    <col min="15351" max="15352" width="6" style="1" customWidth="1"/>
    <col min="15353" max="15354" width="8.140625" style="1" customWidth="1"/>
    <col min="15355" max="15356" width="7" style="1" customWidth="1"/>
    <col min="15357" max="15358" width="6.7109375" style="1" customWidth="1"/>
    <col min="15359" max="15360" width="8.85546875" style="1" customWidth="1"/>
    <col min="15361" max="15362" width="7.5703125" style="1" customWidth="1"/>
    <col min="15363" max="15364" width="7.7109375" style="1" customWidth="1"/>
    <col min="15365" max="15581" width="9.140625" style="1"/>
    <col min="15582" max="15582" width="10.140625" style="1" customWidth="1"/>
    <col min="15583" max="15583" width="17.28515625" style="1" customWidth="1"/>
    <col min="15584" max="15584" width="9.42578125" style="1" customWidth="1"/>
    <col min="15585" max="15586" width="9" style="1" customWidth="1"/>
    <col min="15587" max="15588" width="7" style="1" customWidth="1"/>
    <col min="15589" max="15590" width="8.28515625" style="1" customWidth="1"/>
    <col min="15591" max="15600" width="7" style="1" customWidth="1"/>
    <col min="15601" max="15602" width="6.85546875" style="1" customWidth="1"/>
    <col min="15603" max="15604" width="6" style="1" customWidth="1"/>
    <col min="15605" max="15606" width="9.140625" style="1" customWidth="1"/>
    <col min="15607" max="15608" width="6" style="1" customWidth="1"/>
    <col min="15609" max="15610" width="8.140625" style="1" customWidth="1"/>
    <col min="15611" max="15612" width="7" style="1" customWidth="1"/>
    <col min="15613" max="15614" width="6.7109375" style="1" customWidth="1"/>
    <col min="15615" max="15616" width="8.85546875" style="1" customWidth="1"/>
    <col min="15617" max="15618" width="7.5703125" style="1" customWidth="1"/>
    <col min="15619" max="15620" width="7.7109375" style="1" customWidth="1"/>
    <col min="15621" max="15837" width="9.140625" style="1"/>
    <col min="15838" max="15838" width="10.140625" style="1" customWidth="1"/>
    <col min="15839" max="15839" width="17.28515625" style="1" customWidth="1"/>
    <col min="15840" max="15840" width="9.42578125" style="1" customWidth="1"/>
    <col min="15841" max="15842" width="9" style="1" customWidth="1"/>
    <col min="15843" max="15844" width="7" style="1" customWidth="1"/>
    <col min="15845" max="15846" width="8.28515625" style="1" customWidth="1"/>
    <col min="15847" max="15856" width="7" style="1" customWidth="1"/>
    <col min="15857" max="15858" width="6.85546875" style="1" customWidth="1"/>
    <col min="15859" max="15860" width="6" style="1" customWidth="1"/>
    <col min="15861" max="15862" width="9.140625" style="1" customWidth="1"/>
    <col min="15863" max="15864" width="6" style="1" customWidth="1"/>
    <col min="15865" max="15866" width="8.140625" style="1" customWidth="1"/>
    <col min="15867" max="15868" width="7" style="1" customWidth="1"/>
    <col min="15869" max="15870" width="6.7109375" style="1" customWidth="1"/>
    <col min="15871" max="15872" width="8.85546875" style="1" customWidth="1"/>
    <col min="15873" max="15874" width="7.5703125" style="1" customWidth="1"/>
    <col min="15875" max="15876" width="7.7109375" style="1" customWidth="1"/>
    <col min="15877" max="16093" width="9.140625" style="1"/>
    <col min="16094" max="16094" width="10.140625" style="1" customWidth="1"/>
    <col min="16095" max="16095" width="17.28515625" style="1" customWidth="1"/>
    <col min="16096" max="16096" width="9.42578125" style="1" customWidth="1"/>
    <col min="16097" max="16098" width="9" style="1" customWidth="1"/>
    <col min="16099" max="16100" width="7" style="1" customWidth="1"/>
    <col min="16101" max="16102" width="8.28515625" style="1" customWidth="1"/>
    <col min="16103" max="16112" width="7" style="1" customWidth="1"/>
    <col min="16113" max="16114" width="6.85546875" style="1" customWidth="1"/>
    <col min="16115" max="16116" width="6" style="1" customWidth="1"/>
    <col min="16117" max="16118" width="9.140625" style="1" customWidth="1"/>
    <col min="16119" max="16120" width="6" style="1" customWidth="1"/>
    <col min="16121" max="16122" width="8.140625" style="1" customWidth="1"/>
    <col min="16123" max="16124" width="7" style="1" customWidth="1"/>
    <col min="16125" max="16126" width="6.7109375" style="1" customWidth="1"/>
    <col min="16127" max="16128" width="8.85546875" style="1" customWidth="1"/>
    <col min="16129" max="16130" width="7.5703125" style="1" customWidth="1"/>
    <col min="16131" max="16132" width="7.7109375" style="1" customWidth="1"/>
    <col min="16133" max="16384" width="9.140625" style="1"/>
  </cols>
  <sheetData>
    <row r="1" spans="1:24" x14ac:dyDescent="0.25">
      <c r="U1" s="98" t="s">
        <v>0</v>
      </c>
      <c r="V1" s="98"/>
      <c r="W1" s="98"/>
    </row>
    <row r="2" spans="1:24" x14ac:dyDescent="0.25">
      <c r="U2" s="98" t="s">
        <v>560</v>
      </c>
      <c r="V2" s="98"/>
      <c r="W2" s="98"/>
    </row>
    <row r="3" spans="1:24" x14ac:dyDescent="0.25">
      <c r="U3" s="98" t="s">
        <v>563</v>
      </c>
      <c r="V3" s="98"/>
      <c r="W3" s="98"/>
    </row>
    <row r="4" spans="1:24" x14ac:dyDescent="0.25">
      <c r="U4" s="98" t="s">
        <v>565</v>
      </c>
      <c r="V4" s="98"/>
      <c r="W4" s="98"/>
    </row>
    <row r="5" spans="1:24" x14ac:dyDescent="0.25">
      <c r="B5" s="1" t="s">
        <v>1</v>
      </c>
      <c r="W5" s="28"/>
      <c r="X5" s="28"/>
    </row>
    <row r="6" spans="1:24" x14ac:dyDescent="0.25">
      <c r="B6" s="2" t="s">
        <v>54</v>
      </c>
    </row>
    <row r="7" spans="1:24" ht="129" customHeight="1" x14ac:dyDescent="0.25">
      <c r="A7" s="3" t="s">
        <v>2</v>
      </c>
      <c r="B7" s="3" t="s">
        <v>3</v>
      </c>
      <c r="C7" s="4" t="s">
        <v>4</v>
      </c>
      <c r="D7" s="3" t="s">
        <v>65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5</v>
      </c>
    </row>
    <row r="8" spans="1:24" ht="26.25" x14ac:dyDescent="0.25">
      <c r="A8" s="5"/>
      <c r="B8" s="6" t="s">
        <v>4</v>
      </c>
      <c r="C8" s="15"/>
      <c r="D8" s="15">
        <v>1000</v>
      </c>
      <c r="E8" s="15">
        <v>2210</v>
      </c>
      <c r="F8" s="15">
        <v>2221</v>
      </c>
      <c r="G8" s="23">
        <v>2222</v>
      </c>
      <c r="H8" s="23">
        <v>2223</v>
      </c>
      <c r="I8" s="23">
        <v>2321</v>
      </c>
      <c r="J8" s="23">
        <v>2322</v>
      </c>
      <c r="K8" s="23">
        <v>2363</v>
      </c>
      <c r="L8" s="23" t="s">
        <v>6</v>
      </c>
      <c r="M8" s="23">
        <v>2260</v>
      </c>
      <c r="N8" s="23"/>
      <c r="O8" s="23">
        <v>2100</v>
      </c>
      <c r="P8" s="23">
        <v>2200</v>
      </c>
      <c r="Q8" s="23">
        <v>2300</v>
      </c>
      <c r="R8" s="23" t="s">
        <v>74</v>
      </c>
      <c r="S8" s="23" t="s">
        <v>7</v>
      </c>
      <c r="T8" s="23" t="s">
        <v>8</v>
      </c>
      <c r="U8" s="23" t="s">
        <v>9</v>
      </c>
      <c r="V8" s="57"/>
      <c r="W8" s="8"/>
    </row>
    <row r="9" spans="1:24" x14ac:dyDescent="0.25">
      <c r="A9" s="5" t="s">
        <v>10</v>
      </c>
      <c r="B9" s="5" t="s">
        <v>11</v>
      </c>
      <c r="C9" s="9" t="s">
        <v>12</v>
      </c>
      <c r="D9" s="16">
        <v>59984</v>
      </c>
      <c r="E9" s="16">
        <v>1920</v>
      </c>
      <c r="F9" s="16">
        <v>2820</v>
      </c>
      <c r="G9" s="16"/>
      <c r="H9" s="16">
        <v>1050</v>
      </c>
      <c r="I9" s="16"/>
      <c r="J9" s="16">
        <v>2300</v>
      </c>
      <c r="K9" s="16"/>
      <c r="L9" s="16"/>
      <c r="M9" s="16"/>
      <c r="N9" s="10">
        <f t="shared" ref="N9:N40" si="0">D9+E9+F9+G9+H9+I9+J9+K9+L9+M9</f>
        <v>68074</v>
      </c>
      <c r="O9" s="16"/>
      <c r="P9" s="16">
        <v>12703</v>
      </c>
      <c r="Q9" s="16">
        <v>2340</v>
      </c>
      <c r="R9" s="16"/>
      <c r="S9" s="16"/>
      <c r="T9" s="16"/>
      <c r="U9" s="16">
        <v>800</v>
      </c>
      <c r="V9" s="10">
        <f t="shared" ref="V9:V40" si="1">N9+O9+P9+Q9+R9+S9+T9+U9</f>
        <v>83917</v>
      </c>
      <c r="W9" s="11"/>
    </row>
    <row r="10" spans="1:24" x14ac:dyDescent="0.25">
      <c r="A10" s="5" t="s">
        <v>10</v>
      </c>
      <c r="B10" s="5" t="s">
        <v>13</v>
      </c>
      <c r="C10" s="9" t="s">
        <v>14</v>
      </c>
      <c r="D10" s="16"/>
      <c r="E10" s="16"/>
      <c r="F10" s="16"/>
      <c r="G10" s="16"/>
      <c r="H10" s="16"/>
      <c r="I10" s="16"/>
      <c r="J10" s="16">
        <v>1200</v>
      </c>
      <c r="K10" s="16"/>
      <c r="L10" s="16"/>
      <c r="M10" s="16"/>
      <c r="N10" s="10">
        <f t="shared" si="0"/>
        <v>1200</v>
      </c>
      <c r="O10" s="16"/>
      <c r="P10" s="16">
        <v>1500</v>
      </c>
      <c r="Q10" s="16">
        <v>1300</v>
      </c>
      <c r="R10" s="16"/>
      <c r="S10" s="16"/>
      <c r="T10" s="16"/>
      <c r="U10" s="16"/>
      <c r="V10" s="10">
        <f t="shared" si="1"/>
        <v>4000</v>
      </c>
      <c r="W10" s="11"/>
    </row>
    <row r="11" spans="1:24" x14ac:dyDescent="0.25">
      <c r="A11" s="5" t="s">
        <v>10</v>
      </c>
      <c r="B11" s="5" t="s">
        <v>15</v>
      </c>
      <c r="C11" s="9" t="s">
        <v>14</v>
      </c>
      <c r="D11" s="16"/>
      <c r="E11" s="16"/>
      <c r="F11" s="16"/>
      <c r="G11" s="16"/>
      <c r="H11" s="16">
        <v>4850</v>
      </c>
      <c r="I11" s="16"/>
      <c r="J11" s="16">
        <v>1400</v>
      </c>
      <c r="K11" s="16"/>
      <c r="L11" s="16"/>
      <c r="M11" s="16"/>
      <c r="N11" s="10">
        <f t="shared" si="0"/>
        <v>6250</v>
      </c>
      <c r="O11" s="16"/>
      <c r="P11" s="16">
        <v>12317</v>
      </c>
      <c r="Q11" s="16">
        <v>1450</v>
      </c>
      <c r="R11" s="16"/>
      <c r="S11" s="16"/>
      <c r="T11" s="16"/>
      <c r="U11" s="16"/>
      <c r="V11" s="10">
        <f t="shared" si="1"/>
        <v>20017</v>
      </c>
      <c r="W11" s="11"/>
    </row>
    <row r="12" spans="1:24" ht="26.25" x14ac:dyDescent="0.25">
      <c r="A12" s="5" t="s">
        <v>10</v>
      </c>
      <c r="B12" s="5" t="s">
        <v>16</v>
      </c>
      <c r="C12" s="9" t="s">
        <v>14</v>
      </c>
      <c r="D12" s="16">
        <v>107686</v>
      </c>
      <c r="E12" s="16">
        <v>10</v>
      </c>
      <c r="F12" s="16">
        <v>3620</v>
      </c>
      <c r="G12" s="16"/>
      <c r="H12" s="16">
        <v>340</v>
      </c>
      <c r="I12" s="16"/>
      <c r="J12" s="16">
        <v>200</v>
      </c>
      <c r="K12" s="16"/>
      <c r="L12" s="16"/>
      <c r="M12" s="16"/>
      <c r="N12" s="10">
        <f t="shared" si="0"/>
        <v>111856</v>
      </c>
      <c r="O12" s="16"/>
      <c r="P12" s="16">
        <v>7948</v>
      </c>
      <c r="Q12" s="16">
        <v>1900</v>
      </c>
      <c r="R12" s="16"/>
      <c r="S12" s="16"/>
      <c r="T12" s="16"/>
      <c r="U12" s="16"/>
      <c r="V12" s="10">
        <f t="shared" si="1"/>
        <v>121704</v>
      </c>
      <c r="W12" s="11"/>
    </row>
    <row r="13" spans="1:24" ht="26.25" x14ac:dyDescent="0.25">
      <c r="A13" s="5" t="s">
        <v>10</v>
      </c>
      <c r="B13" s="5" t="s">
        <v>75</v>
      </c>
      <c r="C13" s="9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0">
        <f t="shared" si="0"/>
        <v>0</v>
      </c>
      <c r="O13" s="16"/>
      <c r="P13" s="16"/>
      <c r="Q13" s="16"/>
      <c r="R13" s="16"/>
      <c r="S13" s="16"/>
      <c r="T13" s="16"/>
      <c r="U13" s="16"/>
      <c r="V13" s="10">
        <f t="shared" si="1"/>
        <v>0</v>
      </c>
      <c r="W13" s="11"/>
    </row>
    <row r="14" spans="1:24" x14ac:dyDescent="0.25">
      <c r="A14" s="5" t="s">
        <v>10</v>
      </c>
      <c r="B14" s="5" t="s">
        <v>17</v>
      </c>
      <c r="C14" s="9" t="s">
        <v>18</v>
      </c>
      <c r="D14" s="16">
        <v>12627</v>
      </c>
      <c r="E14" s="16">
        <v>60</v>
      </c>
      <c r="F14" s="16"/>
      <c r="G14" s="16"/>
      <c r="H14" s="16"/>
      <c r="I14" s="16"/>
      <c r="J14" s="16">
        <v>220</v>
      </c>
      <c r="K14" s="16"/>
      <c r="L14" s="16"/>
      <c r="M14" s="16"/>
      <c r="N14" s="10">
        <f t="shared" si="0"/>
        <v>12907</v>
      </c>
      <c r="O14" s="16"/>
      <c r="P14" s="16">
        <v>285</v>
      </c>
      <c r="Q14" s="16">
        <v>435</v>
      </c>
      <c r="R14" s="16"/>
      <c r="S14" s="16"/>
      <c r="T14" s="16"/>
      <c r="U14" s="16"/>
      <c r="V14" s="10">
        <f t="shared" si="1"/>
        <v>13627</v>
      </c>
      <c r="W14" s="11"/>
    </row>
    <row r="15" spans="1:24" x14ac:dyDescent="0.25">
      <c r="A15" s="5" t="s">
        <v>10</v>
      </c>
      <c r="B15" s="5" t="s">
        <v>19</v>
      </c>
      <c r="C15" s="9" t="s">
        <v>20</v>
      </c>
      <c r="D15" s="16">
        <v>7234</v>
      </c>
      <c r="E15" s="16"/>
      <c r="F15" s="16">
        <v>6530</v>
      </c>
      <c r="G15" s="16"/>
      <c r="H15" s="16"/>
      <c r="I15" s="16"/>
      <c r="J15" s="16">
        <v>350</v>
      </c>
      <c r="K15" s="16"/>
      <c r="L15" s="16"/>
      <c r="M15" s="16">
        <v>250</v>
      </c>
      <c r="N15" s="10">
        <f t="shared" si="0"/>
        <v>14364</v>
      </c>
      <c r="O15" s="16"/>
      <c r="P15" s="16">
        <v>1556</v>
      </c>
      <c r="Q15" s="16">
        <v>2805</v>
      </c>
      <c r="R15" s="16"/>
      <c r="S15" s="16"/>
      <c r="T15" s="16"/>
      <c r="U15" s="16"/>
      <c r="V15" s="10">
        <f t="shared" si="1"/>
        <v>18725</v>
      </c>
      <c r="W15" s="11"/>
    </row>
    <row r="16" spans="1:24" x14ac:dyDescent="0.25">
      <c r="A16" s="5" t="s">
        <v>10</v>
      </c>
      <c r="B16" s="5" t="s">
        <v>21</v>
      </c>
      <c r="C16" s="9" t="s">
        <v>22</v>
      </c>
      <c r="D16" s="16">
        <v>18377</v>
      </c>
      <c r="E16" s="16">
        <v>100</v>
      </c>
      <c r="F16" s="16"/>
      <c r="G16" s="16"/>
      <c r="H16" s="16">
        <v>300</v>
      </c>
      <c r="I16" s="16">
        <v>360</v>
      </c>
      <c r="J16" s="16">
        <v>50</v>
      </c>
      <c r="K16" s="16"/>
      <c r="L16" s="16"/>
      <c r="M16" s="16"/>
      <c r="N16" s="10">
        <f t="shared" si="0"/>
        <v>19187</v>
      </c>
      <c r="O16" s="16">
        <v>25</v>
      </c>
      <c r="P16" s="16">
        <v>400</v>
      </c>
      <c r="Q16" s="16">
        <v>1010</v>
      </c>
      <c r="R16" s="16"/>
      <c r="S16" s="16"/>
      <c r="T16" s="16"/>
      <c r="U16" s="16"/>
      <c r="V16" s="10">
        <f t="shared" si="1"/>
        <v>20622</v>
      </c>
      <c r="W16" s="11"/>
    </row>
    <row r="17" spans="1:23" x14ac:dyDescent="0.25">
      <c r="A17" s="5" t="s">
        <v>10</v>
      </c>
      <c r="B17" s="5" t="s">
        <v>23</v>
      </c>
      <c r="C17" s="9" t="s">
        <v>22</v>
      </c>
      <c r="D17" s="16">
        <v>17595</v>
      </c>
      <c r="E17" s="16">
        <v>95</v>
      </c>
      <c r="F17" s="16"/>
      <c r="G17" s="16">
        <v>412</v>
      </c>
      <c r="H17" s="16">
        <v>2700</v>
      </c>
      <c r="I17" s="16">
        <v>8470</v>
      </c>
      <c r="J17" s="16">
        <v>800</v>
      </c>
      <c r="K17" s="16"/>
      <c r="L17" s="16"/>
      <c r="M17" s="16"/>
      <c r="N17" s="10">
        <f t="shared" si="0"/>
        <v>30072</v>
      </c>
      <c r="O17" s="16"/>
      <c r="P17" s="16">
        <v>6790</v>
      </c>
      <c r="Q17" s="16">
        <v>3190</v>
      </c>
      <c r="R17" s="16"/>
      <c r="S17" s="16"/>
      <c r="T17" s="16"/>
      <c r="U17" s="16">
        <v>35</v>
      </c>
      <c r="V17" s="10">
        <f t="shared" si="1"/>
        <v>40087</v>
      </c>
      <c r="W17" s="11"/>
    </row>
    <row r="18" spans="1:23" x14ac:dyDescent="0.25">
      <c r="A18" s="5" t="s">
        <v>10</v>
      </c>
      <c r="B18" s="5" t="s">
        <v>40</v>
      </c>
      <c r="C18" s="9" t="s">
        <v>41</v>
      </c>
      <c r="D18" s="16">
        <v>6705</v>
      </c>
      <c r="E18" s="16">
        <v>5</v>
      </c>
      <c r="F18" s="16"/>
      <c r="G18" s="16"/>
      <c r="H18" s="16"/>
      <c r="I18" s="16"/>
      <c r="J18" s="16">
        <v>300</v>
      </c>
      <c r="K18" s="16"/>
      <c r="L18" s="16"/>
      <c r="M18" s="16"/>
      <c r="N18" s="10">
        <f t="shared" si="0"/>
        <v>7010</v>
      </c>
      <c r="O18" s="16"/>
      <c r="P18" s="16">
        <v>150</v>
      </c>
      <c r="Q18" s="16">
        <v>690</v>
      </c>
      <c r="R18" s="16"/>
      <c r="S18" s="16"/>
      <c r="T18" s="16"/>
      <c r="U18" s="16"/>
      <c r="V18" s="10">
        <f t="shared" si="1"/>
        <v>7850</v>
      </c>
      <c r="W18" s="11"/>
    </row>
    <row r="19" spans="1:23" x14ac:dyDescent="0.25">
      <c r="A19" s="5" t="s">
        <v>10</v>
      </c>
      <c r="B19" s="5" t="s">
        <v>24</v>
      </c>
      <c r="C19" s="9" t="s">
        <v>25</v>
      </c>
      <c r="D19" s="16">
        <v>19665</v>
      </c>
      <c r="E19" s="16">
        <v>70</v>
      </c>
      <c r="F19" s="16">
        <v>5300</v>
      </c>
      <c r="G19" s="16">
        <v>1910</v>
      </c>
      <c r="H19" s="16">
        <v>2040</v>
      </c>
      <c r="I19" s="16"/>
      <c r="J19" s="16">
        <v>150</v>
      </c>
      <c r="K19" s="16">
        <v>4546</v>
      </c>
      <c r="L19" s="16"/>
      <c r="M19" s="16"/>
      <c r="N19" s="10">
        <f t="shared" si="0"/>
        <v>33681</v>
      </c>
      <c r="O19" s="16"/>
      <c r="P19" s="16">
        <v>3098</v>
      </c>
      <c r="Q19" s="16">
        <v>2350</v>
      </c>
      <c r="R19" s="16"/>
      <c r="S19" s="16"/>
      <c r="T19" s="16"/>
      <c r="U19" s="16"/>
      <c r="V19" s="10">
        <f t="shared" si="1"/>
        <v>39129</v>
      </c>
      <c r="W19" s="11"/>
    </row>
    <row r="20" spans="1:23" ht="26.25" x14ac:dyDescent="0.25">
      <c r="A20" s="5" t="s">
        <v>10</v>
      </c>
      <c r="B20" s="5" t="s">
        <v>26</v>
      </c>
      <c r="C20" s="9" t="s">
        <v>25</v>
      </c>
      <c r="D20" s="16">
        <v>27952</v>
      </c>
      <c r="E20" s="16"/>
      <c r="F20" s="16"/>
      <c r="G20" s="16"/>
      <c r="H20" s="16"/>
      <c r="I20" s="16"/>
      <c r="J20" s="16"/>
      <c r="K20" s="16"/>
      <c r="L20" s="16"/>
      <c r="M20" s="16"/>
      <c r="N20" s="10">
        <f t="shared" si="0"/>
        <v>27952</v>
      </c>
      <c r="O20" s="16"/>
      <c r="P20" s="16"/>
      <c r="Q20" s="16"/>
      <c r="R20" s="16"/>
      <c r="S20" s="16"/>
      <c r="T20" s="16"/>
      <c r="U20" s="16"/>
      <c r="V20" s="10">
        <f t="shared" si="1"/>
        <v>27952</v>
      </c>
      <c r="W20" s="11"/>
    </row>
    <row r="21" spans="1:23" ht="39" x14ac:dyDescent="0.25">
      <c r="A21" s="5" t="s">
        <v>10</v>
      </c>
      <c r="B21" s="5" t="s">
        <v>27</v>
      </c>
      <c r="C21" s="9" t="s">
        <v>25</v>
      </c>
      <c r="D21" s="16"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0">
        <f t="shared" si="0"/>
        <v>0</v>
      </c>
      <c r="O21" s="16"/>
      <c r="P21" s="16"/>
      <c r="Q21" s="16"/>
      <c r="R21" s="16"/>
      <c r="S21" s="16"/>
      <c r="T21" s="16"/>
      <c r="U21" s="16"/>
      <c r="V21" s="10">
        <f t="shared" si="1"/>
        <v>0</v>
      </c>
      <c r="W21" s="11"/>
    </row>
    <row r="22" spans="1:23" ht="26.25" x14ac:dyDescent="0.25">
      <c r="A22" s="5" t="s">
        <v>10</v>
      </c>
      <c r="B22" s="5" t="s">
        <v>47</v>
      </c>
      <c r="C22" s="9" t="s">
        <v>25</v>
      </c>
      <c r="D22" s="16">
        <v>8654</v>
      </c>
      <c r="E22" s="16"/>
      <c r="F22" s="16"/>
      <c r="G22" s="16"/>
      <c r="H22" s="16"/>
      <c r="I22" s="16"/>
      <c r="J22" s="16"/>
      <c r="K22" s="16"/>
      <c r="L22" s="16"/>
      <c r="M22" s="16"/>
      <c r="N22" s="10">
        <f t="shared" si="0"/>
        <v>8654</v>
      </c>
      <c r="O22" s="16"/>
      <c r="P22" s="16"/>
      <c r="Q22" s="16"/>
      <c r="R22" s="16"/>
      <c r="S22" s="16"/>
      <c r="T22" s="16"/>
      <c r="U22" s="16"/>
      <c r="V22" s="10">
        <f t="shared" si="1"/>
        <v>8654</v>
      </c>
      <c r="W22" s="11"/>
    </row>
    <row r="23" spans="1:23" ht="39" x14ac:dyDescent="0.25">
      <c r="A23" s="5" t="s">
        <v>10</v>
      </c>
      <c r="B23" s="5" t="s">
        <v>48</v>
      </c>
      <c r="C23" s="9" t="s">
        <v>25</v>
      </c>
      <c r="D23" s="16"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0">
        <f t="shared" si="0"/>
        <v>0</v>
      </c>
      <c r="O23" s="16"/>
      <c r="P23" s="16"/>
      <c r="Q23" s="16"/>
      <c r="R23" s="16"/>
      <c r="S23" s="16"/>
      <c r="T23" s="16"/>
      <c r="U23" s="16"/>
      <c r="V23" s="10">
        <f t="shared" si="1"/>
        <v>0</v>
      </c>
      <c r="W23" s="11"/>
    </row>
    <row r="24" spans="1:23" x14ac:dyDescent="0.25">
      <c r="A24" s="5" t="s">
        <v>10</v>
      </c>
      <c r="B24" s="5" t="s">
        <v>28</v>
      </c>
      <c r="C24" s="9" t="s">
        <v>29</v>
      </c>
      <c r="D24" s="16">
        <v>34834</v>
      </c>
      <c r="E24" s="16">
        <v>1630</v>
      </c>
      <c r="F24" s="16">
        <v>18600</v>
      </c>
      <c r="G24" s="16">
        <v>2817</v>
      </c>
      <c r="H24" s="16">
        <v>8800</v>
      </c>
      <c r="I24" s="16"/>
      <c r="J24" s="16">
        <v>300</v>
      </c>
      <c r="K24" s="16">
        <v>1917</v>
      </c>
      <c r="L24" s="16"/>
      <c r="M24" s="16"/>
      <c r="N24" s="10">
        <f t="shared" si="0"/>
        <v>68898</v>
      </c>
      <c r="O24" s="16">
        <v>30</v>
      </c>
      <c r="P24" s="16">
        <v>7110</v>
      </c>
      <c r="Q24" s="16">
        <v>5550</v>
      </c>
      <c r="R24" s="16"/>
      <c r="S24" s="16"/>
      <c r="T24" s="16"/>
      <c r="U24" s="16"/>
      <c r="V24" s="10">
        <f t="shared" si="1"/>
        <v>81588</v>
      </c>
      <c r="W24" s="11"/>
    </row>
    <row r="25" spans="1:23" ht="26.25" x14ac:dyDescent="0.25">
      <c r="A25" s="5" t="s">
        <v>10</v>
      </c>
      <c r="B25" s="5" t="s">
        <v>30</v>
      </c>
      <c r="C25" s="9" t="s">
        <v>29</v>
      </c>
      <c r="D25" s="16">
        <v>33048</v>
      </c>
      <c r="E25" s="16"/>
      <c r="F25" s="16"/>
      <c r="G25" s="16"/>
      <c r="H25" s="16"/>
      <c r="I25" s="16"/>
      <c r="J25" s="16"/>
      <c r="K25" s="16"/>
      <c r="L25" s="16"/>
      <c r="M25" s="16"/>
      <c r="N25" s="10">
        <f t="shared" si="0"/>
        <v>33048</v>
      </c>
      <c r="O25" s="16"/>
      <c r="P25" s="16"/>
      <c r="Q25" s="16"/>
      <c r="R25" s="16"/>
      <c r="S25" s="16"/>
      <c r="T25" s="16"/>
      <c r="U25" s="16"/>
      <c r="V25" s="10">
        <f t="shared" si="1"/>
        <v>33048</v>
      </c>
      <c r="W25" s="11"/>
    </row>
    <row r="26" spans="1:23" ht="39" x14ac:dyDescent="0.25">
      <c r="A26" s="5" t="s">
        <v>10</v>
      </c>
      <c r="B26" s="5" t="s">
        <v>31</v>
      </c>
      <c r="C26" s="9" t="s">
        <v>29</v>
      </c>
      <c r="D26" s="16">
        <v>0</v>
      </c>
      <c r="E26" s="16"/>
      <c r="F26" s="16"/>
      <c r="G26" s="16"/>
      <c r="H26" s="16"/>
      <c r="I26" s="16"/>
      <c r="J26" s="16"/>
      <c r="K26" s="16"/>
      <c r="L26" s="16"/>
      <c r="M26" s="16"/>
      <c r="N26" s="10">
        <f t="shared" si="0"/>
        <v>0</v>
      </c>
      <c r="O26" s="16"/>
      <c r="P26" s="16"/>
      <c r="Q26" s="16"/>
      <c r="R26" s="16"/>
      <c r="S26" s="16"/>
      <c r="T26" s="16"/>
      <c r="U26" s="16"/>
      <c r="V26" s="10">
        <f t="shared" si="1"/>
        <v>0</v>
      </c>
      <c r="W26" s="11"/>
    </row>
    <row r="27" spans="1:23" x14ac:dyDescent="0.25">
      <c r="A27" s="5" t="s">
        <v>10</v>
      </c>
      <c r="B27" s="5" t="s">
        <v>432</v>
      </c>
      <c r="C27" s="9" t="s">
        <v>29</v>
      </c>
      <c r="D27" s="16"/>
      <c r="E27" s="16"/>
      <c r="F27" s="16"/>
      <c r="G27" s="16"/>
      <c r="H27" s="16"/>
      <c r="I27" s="16"/>
      <c r="J27" s="16"/>
      <c r="K27" s="16">
        <v>1673</v>
      </c>
      <c r="L27" s="16"/>
      <c r="M27" s="16"/>
      <c r="N27" s="10">
        <f t="shared" si="0"/>
        <v>1673</v>
      </c>
      <c r="O27" s="16"/>
      <c r="P27" s="16"/>
      <c r="Q27" s="16"/>
      <c r="R27" s="16"/>
      <c r="S27" s="16"/>
      <c r="T27" s="16"/>
      <c r="U27" s="16"/>
      <c r="V27" s="10">
        <f t="shared" si="1"/>
        <v>1673</v>
      </c>
      <c r="W27" s="11"/>
    </row>
    <row r="28" spans="1:23" x14ac:dyDescent="0.25">
      <c r="A28" s="5" t="s">
        <v>10</v>
      </c>
      <c r="B28" s="5" t="s">
        <v>32</v>
      </c>
      <c r="C28" s="9" t="s">
        <v>29</v>
      </c>
      <c r="D28" s="16"/>
      <c r="E28" s="16"/>
      <c r="F28" s="16"/>
      <c r="G28" s="16"/>
      <c r="H28" s="16"/>
      <c r="I28" s="16"/>
      <c r="J28" s="16"/>
      <c r="K28" s="16">
        <v>2263</v>
      </c>
      <c r="L28" s="16"/>
      <c r="M28" s="16"/>
      <c r="N28" s="10">
        <f t="shared" si="0"/>
        <v>2263</v>
      </c>
      <c r="O28" s="16"/>
      <c r="P28" s="16"/>
      <c r="Q28" s="16"/>
      <c r="R28" s="16"/>
      <c r="S28" s="16"/>
      <c r="T28" s="16"/>
      <c r="U28" s="16"/>
      <c r="V28" s="10">
        <f t="shared" si="1"/>
        <v>2263</v>
      </c>
      <c r="W28" s="11"/>
    </row>
    <row r="29" spans="1:23" x14ac:dyDescent="0.25">
      <c r="A29" s="5" t="s">
        <v>10</v>
      </c>
      <c r="B29" s="5" t="s">
        <v>42</v>
      </c>
      <c r="C29" s="9" t="s">
        <v>29</v>
      </c>
      <c r="D29" s="16">
        <v>72418</v>
      </c>
      <c r="E29" s="16"/>
      <c r="F29" s="16"/>
      <c r="G29" s="16"/>
      <c r="H29" s="16"/>
      <c r="I29" s="16"/>
      <c r="J29" s="16"/>
      <c r="K29" s="16"/>
      <c r="L29" s="16"/>
      <c r="M29" s="16"/>
      <c r="N29" s="10">
        <f t="shared" si="0"/>
        <v>72418</v>
      </c>
      <c r="O29" s="16"/>
      <c r="P29" s="16"/>
      <c r="Q29" s="16"/>
      <c r="R29" s="16"/>
      <c r="S29" s="16"/>
      <c r="T29" s="16"/>
      <c r="U29" s="16"/>
      <c r="V29" s="10">
        <f t="shared" si="1"/>
        <v>72418</v>
      </c>
      <c r="W29" s="11"/>
    </row>
    <row r="30" spans="1:23" ht="26.25" x14ac:dyDescent="0.25">
      <c r="A30" s="5" t="s">
        <v>10</v>
      </c>
      <c r="B30" s="5" t="s">
        <v>43</v>
      </c>
      <c r="C30" s="9" t="s">
        <v>29</v>
      </c>
      <c r="D30" s="16">
        <v>0</v>
      </c>
      <c r="E30" s="16"/>
      <c r="F30" s="16"/>
      <c r="G30" s="16"/>
      <c r="H30" s="16"/>
      <c r="I30" s="16"/>
      <c r="J30" s="16"/>
      <c r="K30" s="16"/>
      <c r="L30" s="16"/>
      <c r="M30" s="16"/>
      <c r="N30" s="10">
        <f t="shared" si="0"/>
        <v>0</v>
      </c>
      <c r="O30" s="16"/>
      <c r="P30" s="16"/>
      <c r="Q30" s="16"/>
      <c r="R30" s="16"/>
      <c r="S30" s="16"/>
      <c r="T30" s="16"/>
      <c r="U30" s="16"/>
      <c r="V30" s="10">
        <f t="shared" si="1"/>
        <v>0</v>
      </c>
      <c r="W30" s="11"/>
    </row>
    <row r="31" spans="1:23" x14ac:dyDescent="0.25">
      <c r="A31" s="5" t="s">
        <v>10</v>
      </c>
      <c r="B31" s="5" t="s">
        <v>222</v>
      </c>
      <c r="C31" s="9" t="s">
        <v>29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0">
        <f t="shared" si="0"/>
        <v>0</v>
      </c>
      <c r="O31" s="16"/>
      <c r="P31" s="16">
        <v>322</v>
      </c>
      <c r="Q31" s="16"/>
      <c r="R31" s="16"/>
      <c r="S31" s="16"/>
      <c r="T31" s="16"/>
      <c r="U31" s="16"/>
      <c r="V31" s="10">
        <f t="shared" si="1"/>
        <v>322</v>
      </c>
      <c r="W31" s="11"/>
    </row>
    <row r="32" spans="1:23" ht="26.25" x14ac:dyDescent="0.25">
      <c r="A32" s="5" t="s">
        <v>10</v>
      </c>
      <c r="B32" s="5" t="s">
        <v>44</v>
      </c>
      <c r="C32" s="9" t="s">
        <v>45</v>
      </c>
      <c r="D32" s="16">
        <v>3592</v>
      </c>
      <c r="E32" s="16"/>
      <c r="F32" s="16"/>
      <c r="G32" s="16"/>
      <c r="H32" s="16"/>
      <c r="I32" s="16"/>
      <c r="J32" s="16"/>
      <c r="K32" s="16"/>
      <c r="L32" s="16"/>
      <c r="M32" s="16"/>
      <c r="N32" s="10">
        <f t="shared" si="0"/>
        <v>3592</v>
      </c>
      <c r="O32" s="16"/>
      <c r="P32" s="16"/>
      <c r="Q32" s="16"/>
      <c r="R32" s="16"/>
      <c r="S32" s="16"/>
      <c r="T32" s="16"/>
      <c r="U32" s="16"/>
      <c r="V32" s="10">
        <f t="shared" si="1"/>
        <v>3592</v>
      </c>
      <c r="W32" s="11"/>
    </row>
    <row r="33" spans="1:23" ht="26.25" x14ac:dyDescent="0.25">
      <c r="A33" s="5" t="s">
        <v>10</v>
      </c>
      <c r="B33" s="5" t="s">
        <v>46</v>
      </c>
      <c r="C33" s="9" t="s">
        <v>45</v>
      </c>
      <c r="D33" s="16">
        <v>0</v>
      </c>
      <c r="E33" s="16"/>
      <c r="F33" s="16"/>
      <c r="G33" s="16"/>
      <c r="H33" s="16"/>
      <c r="I33" s="16"/>
      <c r="J33" s="16"/>
      <c r="K33" s="16"/>
      <c r="L33" s="16"/>
      <c r="M33" s="16"/>
      <c r="N33" s="10">
        <f t="shared" si="0"/>
        <v>0</v>
      </c>
      <c r="O33" s="16"/>
      <c r="P33" s="16"/>
      <c r="Q33" s="16"/>
      <c r="R33" s="16"/>
      <c r="S33" s="16"/>
      <c r="T33" s="16"/>
      <c r="U33" s="16"/>
      <c r="V33" s="10">
        <f t="shared" si="1"/>
        <v>0</v>
      </c>
      <c r="W33" s="11"/>
    </row>
    <row r="34" spans="1:23" ht="26.25" x14ac:dyDescent="0.25">
      <c r="A34" s="5" t="s">
        <v>10</v>
      </c>
      <c r="B34" s="5" t="s">
        <v>33</v>
      </c>
      <c r="C34" s="9" t="s">
        <v>34</v>
      </c>
      <c r="D34" s="16"/>
      <c r="E34" s="16"/>
      <c r="F34" s="16"/>
      <c r="G34" s="16"/>
      <c r="H34" s="16"/>
      <c r="I34" s="16"/>
      <c r="J34" s="16"/>
      <c r="K34" s="16"/>
      <c r="L34" s="16">
        <v>7500</v>
      </c>
      <c r="M34" s="16"/>
      <c r="N34" s="10">
        <f t="shared" si="0"/>
        <v>7500</v>
      </c>
      <c r="O34" s="16"/>
      <c r="P34" s="16"/>
      <c r="Q34" s="16"/>
      <c r="R34" s="16"/>
      <c r="S34" s="16"/>
      <c r="T34" s="16"/>
      <c r="U34" s="16"/>
      <c r="V34" s="10">
        <f t="shared" si="1"/>
        <v>7500</v>
      </c>
      <c r="W34" s="11"/>
    </row>
    <row r="35" spans="1:23" x14ac:dyDescent="0.25">
      <c r="A35" s="5" t="s">
        <v>10</v>
      </c>
      <c r="B35" s="5" t="s">
        <v>39</v>
      </c>
      <c r="C35" s="9" t="s">
        <v>34</v>
      </c>
      <c r="D35" s="16"/>
      <c r="E35" s="16"/>
      <c r="F35" s="16"/>
      <c r="G35" s="16"/>
      <c r="H35" s="16"/>
      <c r="I35" s="16"/>
      <c r="J35" s="16">
        <v>5200</v>
      </c>
      <c r="K35" s="16"/>
      <c r="L35" s="16">
        <v>3000</v>
      </c>
      <c r="M35" s="16"/>
      <c r="N35" s="10">
        <f t="shared" si="0"/>
        <v>8200</v>
      </c>
      <c r="O35" s="16"/>
      <c r="P35" s="16">
        <v>2800</v>
      </c>
      <c r="Q35" s="16"/>
      <c r="R35" s="16"/>
      <c r="S35" s="16"/>
      <c r="T35" s="16"/>
      <c r="U35" s="16"/>
      <c r="V35" s="10">
        <f t="shared" si="1"/>
        <v>11000</v>
      </c>
      <c r="W35" s="11"/>
    </row>
    <row r="36" spans="1:23" x14ac:dyDescent="0.25">
      <c r="A36" s="5" t="s">
        <v>10</v>
      </c>
      <c r="B36" s="5" t="s">
        <v>37</v>
      </c>
      <c r="C36" s="9" t="s">
        <v>38</v>
      </c>
      <c r="D36" s="16"/>
      <c r="E36" s="16"/>
      <c r="F36" s="16"/>
      <c r="G36" s="16"/>
      <c r="H36" s="16"/>
      <c r="I36" s="16"/>
      <c r="J36" s="16">
        <v>240</v>
      </c>
      <c r="K36" s="16"/>
      <c r="L36" s="16"/>
      <c r="M36" s="16"/>
      <c r="N36" s="10">
        <f t="shared" si="0"/>
        <v>240</v>
      </c>
      <c r="O36" s="16"/>
      <c r="P36" s="16">
        <v>65</v>
      </c>
      <c r="Q36" s="16">
        <v>55</v>
      </c>
      <c r="R36" s="16"/>
      <c r="S36" s="16"/>
      <c r="T36" s="16"/>
      <c r="U36" s="16"/>
      <c r="V36" s="10">
        <f t="shared" si="1"/>
        <v>360</v>
      </c>
      <c r="W36" s="11"/>
    </row>
    <row r="37" spans="1:23" x14ac:dyDescent="0.25">
      <c r="A37" s="5" t="s">
        <v>10</v>
      </c>
      <c r="B37" s="5" t="s">
        <v>49</v>
      </c>
      <c r="C37" s="9" t="s">
        <v>50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0">
        <f t="shared" si="0"/>
        <v>0</v>
      </c>
      <c r="O37" s="16"/>
      <c r="P37" s="16"/>
      <c r="Q37" s="16"/>
      <c r="R37" s="16"/>
      <c r="S37" s="16"/>
      <c r="T37" s="16">
        <v>5271</v>
      </c>
      <c r="U37" s="16"/>
      <c r="V37" s="10">
        <f t="shared" si="1"/>
        <v>5271</v>
      </c>
      <c r="W37" s="11"/>
    </row>
    <row r="38" spans="1:23" x14ac:dyDescent="0.25">
      <c r="A38" s="5" t="s">
        <v>10</v>
      </c>
      <c r="B38" s="5" t="s">
        <v>35</v>
      </c>
      <c r="C38" s="9" t="s">
        <v>36</v>
      </c>
      <c r="D38" s="16"/>
      <c r="E38" s="16"/>
      <c r="F38" s="16"/>
      <c r="G38" s="16"/>
      <c r="H38" s="16"/>
      <c r="I38" s="16"/>
      <c r="J38" s="16">
        <v>1550</v>
      </c>
      <c r="K38" s="16"/>
      <c r="L38" s="16"/>
      <c r="M38" s="16"/>
      <c r="N38" s="10">
        <f t="shared" si="0"/>
        <v>1550</v>
      </c>
      <c r="O38" s="16"/>
      <c r="P38" s="16"/>
      <c r="Q38" s="16">
        <v>85</v>
      </c>
      <c r="R38" s="16"/>
      <c r="S38" s="16"/>
      <c r="T38" s="16"/>
      <c r="U38" s="16"/>
      <c r="V38" s="10">
        <f t="shared" si="1"/>
        <v>1635</v>
      </c>
      <c r="W38" s="11"/>
    </row>
    <row r="39" spans="1:23" x14ac:dyDescent="0.25">
      <c r="A39" s="5" t="s">
        <v>10</v>
      </c>
      <c r="B39" s="5" t="s">
        <v>51</v>
      </c>
      <c r="C39" s="9"/>
      <c r="D39" s="16">
        <v>6500</v>
      </c>
      <c r="E39" s="16"/>
      <c r="F39" s="16"/>
      <c r="G39" s="16"/>
      <c r="H39" s="16"/>
      <c r="I39" s="16"/>
      <c r="J39" s="16"/>
      <c r="K39" s="16"/>
      <c r="L39" s="16"/>
      <c r="M39" s="16"/>
      <c r="N39" s="10">
        <f t="shared" si="0"/>
        <v>6500</v>
      </c>
      <c r="O39" s="16"/>
      <c r="P39" s="16"/>
      <c r="Q39" s="16"/>
      <c r="R39" s="16"/>
      <c r="S39" s="16"/>
      <c r="T39" s="16"/>
      <c r="U39" s="16"/>
      <c r="V39" s="10">
        <f t="shared" si="1"/>
        <v>6500</v>
      </c>
      <c r="W39" s="11"/>
    </row>
    <row r="40" spans="1:23" x14ac:dyDescent="0.25">
      <c r="A40" s="5" t="s">
        <v>10</v>
      </c>
      <c r="B40" s="5" t="s">
        <v>52</v>
      </c>
      <c r="C40" s="9"/>
      <c r="D40" s="16">
        <v>7063</v>
      </c>
      <c r="E40" s="16"/>
      <c r="F40" s="16"/>
      <c r="G40" s="16"/>
      <c r="H40" s="16"/>
      <c r="I40" s="16"/>
      <c r="J40" s="16"/>
      <c r="K40" s="16"/>
      <c r="L40" s="16"/>
      <c r="M40" s="16"/>
      <c r="N40" s="10">
        <f t="shared" si="0"/>
        <v>7063</v>
      </c>
      <c r="O40" s="16"/>
      <c r="P40" s="16"/>
      <c r="Q40" s="16"/>
      <c r="R40" s="16"/>
      <c r="S40" s="16"/>
      <c r="T40" s="16"/>
      <c r="U40" s="16"/>
      <c r="V40" s="10">
        <f t="shared" si="1"/>
        <v>7063</v>
      </c>
      <c r="W40" s="11"/>
    </row>
    <row r="41" spans="1:23" x14ac:dyDescent="0.25">
      <c r="A41" s="61" t="s">
        <v>10</v>
      </c>
      <c r="B41" s="61" t="s">
        <v>53</v>
      </c>
      <c r="C41" s="63"/>
      <c r="D41" s="58">
        <f t="shared" ref="D41:V41" si="2">SUM(D9:D40)</f>
        <v>443934</v>
      </c>
      <c r="E41" s="58">
        <f t="shared" si="2"/>
        <v>3890</v>
      </c>
      <c r="F41" s="58">
        <f t="shared" si="2"/>
        <v>36870</v>
      </c>
      <c r="G41" s="58">
        <f t="shared" si="2"/>
        <v>5139</v>
      </c>
      <c r="H41" s="58">
        <f t="shared" si="2"/>
        <v>20080</v>
      </c>
      <c r="I41" s="58">
        <f t="shared" si="2"/>
        <v>8830</v>
      </c>
      <c r="J41" s="58">
        <f t="shared" si="2"/>
        <v>14260</v>
      </c>
      <c r="K41" s="58">
        <f t="shared" si="2"/>
        <v>10399</v>
      </c>
      <c r="L41" s="58">
        <f t="shared" si="2"/>
        <v>10500</v>
      </c>
      <c r="M41" s="58">
        <f t="shared" si="2"/>
        <v>250</v>
      </c>
      <c r="N41" s="58">
        <f t="shared" si="2"/>
        <v>554152</v>
      </c>
      <c r="O41" s="58">
        <f t="shared" si="2"/>
        <v>55</v>
      </c>
      <c r="P41" s="58">
        <f t="shared" si="2"/>
        <v>57044</v>
      </c>
      <c r="Q41" s="58">
        <f t="shared" si="2"/>
        <v>23160</v>
      </c>
      <c r="R41" s="58">
        <f t="shared" si="2"/>
        <v>0</v>
      </c>
      <c r="S41" s="58">
        <f t="shared" si="2"/>
        <v>0</v>
      </c>
      <c r="T41" s="58">
        <f t="shared" si="2"/>
        <v>5271</v>
      </c>
      <c r="U41" s="58">
        <f t="shared" si="2"/>
        <v>835</v>
      </c>
      <c r="V41" s="58">
        <f t="shared" si="2"/>
        <v>640517</v>
      </c>
      <c r="W41" s="11"/>
    </row>
    <row r="42" spans="1:23" x14ac:dyDescent="0.25">
      <c r="A42" s="5" t="s">
        <v>209</v>
      </c>
      <c r="B42" s="5" t="s">
        <v>11</v>
      </c>
      <c r="C42" s="9" t="s">
        <v>12</v>
      </c>
      <c r="D42" s="16">
        <v>57167</v>
      </c>
      <c r="E42" s="16">
        <v>800</v>
      </c>
      <c r="F42" s="16">
        <v>3300</v>
      </c>
      <c r="G42" s="16">
        <v>70</v>
      </c>
      <c r="H42" s="16">
        <v>640</v>
      </c>
      <c r="I42" s="16"/>
      <c r="J42" s="16">
        <v>2800</v>
      </c>
      <c r="K42" s="16"/>
      <c r="L42" s="16"/>
      <c r="M42" s="16"/>
      <c r="N42" s="10">
        <f>D42+E42+F42+G42+H42+I42+J42+K42+L42+M42</f>
        <v>64777</v>
      </c>
      <c r="O42" s="16"/>
      <c r="P42" s="16">
        <v>8110</v>
      </c>
      <c r="Q42" s="16">
        <v>4320</v>
      </c>
      <c r="R42" s="16"/>
      <c r="S42" s="16"/>
      <c r="T42" s="16"/>
      <c r="U42" s="16"/>
      <c r="V42" s="10">
        <f t="shared" ref="V42:V81" si="3">N42+O42+P42+Q42+R42+S42+T42+U42</f>
        <v>77207</v>
      </c>
      <c r="W42" s="11"/>
    </row>
    <row r="43" spans="1:23" x14ac:dyDescent="0.25">
      <c r="A43" s="5" t="s">
        <v>209</v>
      </c>
      <c r="B43" s="5" t="s">
        <v>37</v>
      </c>
      <c r="C43" s="9" t="s">
        <v>38</v>
      </c>
      <c r="D43" s="16"/>
      <c r="E43" s="16">
        <v>140</v>
      </c>
      <c r="F43" s="16"/>
      <c r="G43" s="16"/>
      <c r="H43" s="16"/>
      <c r="I43" s="16"/>
      <c r="J43" s="16">
        <v>100</v>
      </c>
      <c r="K43" s="16"/>
      <c r="L43" s="16"/>
      <c r="M43" s="16"/>
      <c r="N43" s="10">
        <f>D43+E43+F43+G43+H43+I43+J43+K43+L43+M43</f>
        <v>240</v>
      </c>
      <c r="O43" s="16"/>
      <c r="P43" s="16">
        <v>80</v>
      </c>
      <c r="Q43" s="16">
        <v>100</v>
      </c>
      <c r="R43" s="16"/>
      <c r="S43" s="16"/>
      <c r="T43" s="16"/>
      <c r="U43" s="16"/>
      <c r="V43" s="10">
        <f t="shared" si="3"/>
        <v>420</v>
      </c>
      <c r="W43" s="11"/>
    </row>
    <row r="44" spans="1:23" x14ac:dyDescent="0.25">
      <c r="A44" s="5" t="s">
        <v>209</v>
      </c>
      <c r="B44" s="5" t="s">
        <v>210</v>
      </c>
      <c r="C44" s="9" t="s">
        <v>36</v>
      </c>
      <c r="D44" s="16"/>
      <c r="E44" s="16">
        <v>140</v>
      </c>
      <c r="F44" s="16"/>
      <c r="G44" s="16"/>
      <c r="H44" s="16"/>
      <c r="I44" s="16"/>
      <c r="J44" s="16">
        <v>700</v>
      </c>
      <c r="K44" s="16"/>
      <c r="L44" s="16"/>
      <c r="M44" s="16"/>
      <c r="N44" s="10">
        <f>D44+E44+F44+G44+H44+I44+J44+K44+L44+M44</f>
        <v>840</v>
      </c>
      <c r="O44" s="16"/>
      <c r="P44" s="16">
        <v>80</v>
      </c>
      <c r="Q44" s="16">
        <v>100</v>
      </c>
      <c r="R44" s="16"/>
      <c r="S44" s="16"/>
      <c r="T44" s="16"/>
      <c r="U44" s="16"/>
      <c r="V44" s="10">
        <f t="shared" si="3"/>
        <v>1020</v>
      </c>
      <c r="W44" s="11"/>
    </row>
    <row r="45" spans="1:23" ht="26.25" x14ac:dyDescent="0.25">
      <c r="A45" s="5" t="s">
        <v>209</v>
      </c>
      <c r="B45" s="5" t="s">
        <v>16</v>
      </c>
      <c r="C45" s="9" t="s">
        <v>14</v>
      </c>
      <c r="D45" s="16">
        <v>110067</v>
      </c>
      <c r="E45" s="16">
        <v>150</v>
      </c>
      <c r="F45" s="16"/>
      <c r="G45" s="16">
        <v>120</v>
      </c>
      <c r="H45" s="16">
        <v>130</v>
      </c>
      <c r="I45" s="16"/>
      <c r="J45" s="16">
        <v>3300</v>
      </c>
      <c r="K45" s="16"/>
      <c r="L45" s="16"/>
      <c r="M45" s="16"/>
      <c r="N45" s="10">
        <f>D45+E45+F45+G45+H45+I45+J45+K45+L45+M45</f>
        <v>113767</v>
      </c>
      <c r="O45" s="16"/>
      <c r="P45" s="16">
        <v>7400</v>
      </c>
      <c r="Q45" s="16">
        <v>4600</v>
      </c>
      <c r="R45" s="16"/>
      <c r="S45" s="16"/>
      <c r="T45" s="16"/>
      <c r="U45" s="16"/>
      <c r="V45" s="10">
        <f t="shared" si="3"/>
        <v>125767</v>
      </c>
      <c r="W45" s="11"/>
    </row>
    <row r="46" spans="1:23" ht="26.25" x14ac:dyDescent="0.25">
      <c r="A46" s="5" t="s">
        <v>209</v>
      </c>
      <c r="B46" s="5" t="s">
        <v>16</v>
      </c>
      <c r="C46" s="9" t="s">
        <v>14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0"/>
      <c r="O46" s="16"/>
      <c r="P46" s="16"/>
      <c r="Q46" s="16"/>
      <c r="R46" s="16"/>
      <c r="S46" s="16"/>
      <c r="T46" s="16"/>
      <c r="U46" s="16"/>
      <c r="V46" s="10">
        <f t="shared" si="3"/>
        <v>0</v>
      </c>
      <c r="W46" s="11"/>
    </row>
    <row r="47" spans="1:23" x14ac:dyDescent="0.25">
      <c r="A47" s="5" t="s">
        <v>209</v>
      </c>
      <c r="B47" s="5" t="s">
        <v>15</v>
      </c>
      <c r="C47" s="9" t="s">
        <v>14</v>
      </c>
      <c r="D47" s="16"/>
      <c r="E47" s="16"/>
      <c r="F47" s="16"/>
      <c r="G47" s="16"/>
      <c r="H47" s="16">
        <v>700</v>
      </c>
      <c r="I47" s="16"/>
      <c r="J47" s="16">
        <v>3000</v>
      </c>
      <c r="K47" s="16"/>
      <c r="L47" s="16"/>
      <c r="M47" s="16"/>
      <c r="N47" s="10">
        <f t="shared" ref="N47:N63" si="4">D47+E47+F47+G47+H47+I47+J47+K47+L47+M47</f>
        <v>3700</v>
      </c>
      <c r="O47" s="16"/>
      <c r="P47" s="16">
        <v>8948</v>
      </c>
      <c r="Q47" s="16">
        <v>5800</v>
      </c>
      <c r="R47" s="16"/>
      <c r="S47" s="16"/>
      <c r="T47" s="16"/>
      <c r="U47" s="16"/>
      <c r="V47" s="10">
        <f t="shared" si="3"/>
        <v>18448</v>
      </c>
      <c r="W47" s="11"/>
    </row>
    <row r="48" spans="1:23" x14ac:dyDescent="0.25">
      <c r="A48" s="5" t="s">
        <v>209</v>
      </c>
      <c r="B48" s="5" t="s">
        <v>211</v>
      </c>
      <c r="C48" s="9" t="s">
        <v>18</v>
      </c>
      <c r="D48" s="16"/>
      <c r="E48" s="16"/>
      <c r="F48" s="16">
        <v>830</v>
      </c>
      <c r="G48" s="16"/>
      <c r="H48" s="16">
        <v>350</v>
      </c>
      <c r="I48" s="16"/>
      <c r="J48" s="16"/>
      <c r="K48" s="16"/>
      <c r="L48" s="16"/>
      <c r="M48" s="16"/>
      <c r="N48" s="10">
        <f t="shared" si="4"/>
        <v>1180</v>
      </c>
      <c r="O48" s="16"/>
      <c r="P48" s="16"/>
      <c r="Q48" s="16"/>
      <c r="R48" s="16"/>
      <c r="S48" s="16"/>
      <c r="T48" s="16"/>
      <c r="U48" s="16"/>
      <c r="V48" s="10">
        <f t="shared" si="3"/>
        <v>1180</v>
      </c>
      <c r="W48" s="11"/>
    </row>
    <row r="49" spans="1:23" x14ac:dyDescent="0.25">
      <c r="A49" s="5" t="s">
        <v>209</v>
      </c>
      <c r="B49" s="5" t="s">
        <v>23</v>
      </c>
      <c r="C49" s="9" t="s">
        <v>22</v>
      </c>
      <c r="D49" s="16">
        <v>28394</v>
      </c>
      <c r="E49" s="16">
        <v>160</v>
      </c>
      <c r="F49" s="16">
        <v>8900</v>
      </c>
      <c r="G49" s="16">
        <v>220</v>
      </c>
      <c r="H49" s="16">
        <v>1300</v>
      </c>
      <c r="I49" s="16"/>
      <c r="J49" s="16">
        <v>460</v>
      </c>
      <c r="K49" s="16"/>
      <c r="L49" s="16"/>
      <c r="M49" s="16"/>
      <c r="N49" s="10">
        <f t="shared" si="4"/>
        <v>39434</v>
      </c>
      <c r="O49" s="16">
        <v>80</v>
      </c>
      <c r="P49" s="16">
        <v>6390</v>
      </c>
      <c r="Q49" s="16">
        <v>2560</v>
      </c>
      <c r="R49" s="16"/>
      <c r="S49" s="16"/>
      <c r="T49" s="16"/>
      <c r="U49" s="16"/>
      <c r="V49" s="10">
        <f t="shared" si="3"/>
        <v>48464</v>
      </c>
      <c r="W49" s="11"/>
    </row>
    <row r="50" spans="1:23" x14ac:dyDescent="0.25">
      <c r="A50" s="5" t="s">
        <v>209</v>
      </c>
      <c r="B50" s="5" t="s">
        <v>212</v>
      </c>
      <c r="C50" s="9" t="s">
        <v>22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>
        <f t="shared" si="4"/>
        <v>0</v>
      </c>
      <c r="O50" s="16"/>
      <c r="P50" s="16"/>
      <c r="Q50" s="16"/>
      <c r="R50" s="16"/>
      <c r="S50" s="16"/>
      <c r="T50" s="16"/>
      <c r="U50" s="16"/>
      <c r="V50" s="10">
        <f t="shared" si="3"/>
        <v>0</v>
      </c>
      <c r="W50" s="11"/>
    </row>
    <row r="51" spans="1:23" ht="26.25" x14ac:dyDescent="0.25">
      <c r="A51" s="5" t="s">
        <v>209</v>
      </c>
      <c r="B51" s="5" t="s">
        <v>80</v>
      </c>
      <c r="C51" s="12" t="s">
        <v>22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0">
        <f t="shared" si="4"/>
        <v>0</v>
      </c>
      <c r="O51" s="16"/>
      <c r="P51" s="16"/>
      <c r="Q51" s="16"/>
      <c r="R51" s="16"/>
      <c r="S51" s="16"/>
      <c r="T51" s="16"/>
      <c r="U51" s="16"/>
      <c r="V51" s="10">
        <f t="shared" si="3"/>
        <v>0</v>
      </c>
      <c r="W51" s="11"/>
    </row>
    <row r="52" spans="1:23" x14ac:dyDescent="0.25">
      <c r="A52" s="5" t="s">
        <v>209</v>
      </c>
      <c r="B52" s="5" t="s">
        <v>213</v>
      </c>
      <c r="C52" s="12" t="s">
        <v>22</v>
      </c>
      <c r="D52" s="16">
        <v>5670</v>
      </c>
      <c r="E52" s="16"/>
      <c r="F52" s="16"/>
      <c r="G52" s="16"/>
      <c r="H52" s="16"/>
      <c r="I52" s="16"/>
      <c r="J52" s="16"/>
      <c r="K52" s="16"/>
      <c r="L52" s="16"/>
      <c r="M52" s="16"/>
      <c r="N52" s="10">
        <f t="shared" si="4"/>
        <v>5670</v>
      </c>
      <c r="O52" s="16">
        <v>50</v>
      </c>
      <c r="P52" s="16">
        <v>200</v>
      </c>
      <c r="Q52" s="16">
        <v>400</v>
      </c>
      <c r="R52" s="16"/>
      <c r="S52" s="16"/>
      <c r="T52" s="16"/>
      <c r="U52" s="16"/>
      <c r="V52" s="10">
        <f t="shared" si="3"/>
        <v>6320</v>
      </c>
      <c r="W52" s="11"/>
    </row>
    <row r="53" spans="1:23" x14ac:dyDescent="0.25">
      <c r="A53" s="5" t="s">
        <v>209</v>
      </c>
      <c r="B53" s="5" t="s">
        <v>214</v>
      </c>
      <c r="C53" s="9" t="s">
        <v>22</v>
      </c>
      <c r="D53" s="16">
        <v>10362</v>
      </c>
      <c r="E53" s="16">
        <v>50</v>
      </c>
      <c r="F53" s="16">
        <v>1200</v>
      </c>
      <c r="G53" s="16">
        <v>30</v>
      </c>
      <c r="H53" s="16">
        <v>420</v>
      </c>
      <c r="I53" s="16"/>
      <c r="J53" s="16">
        <v>60</v>
      </c>
      <c r="K53" s="16"/>
      <c r="L53" s="16"/>
      <c r="M53" s="16"/>
      <c r="N53" s="10">
        <f t="shared" si="4"/>
        <v>12122</v>
      </c>
      <c r="O53" s="16"/>
      <c r="P53" s="16">
        <v>430</v>
      </c>
      <c r="Q53" s="16">
        <v>700</v>
      </c>
      <c r="R53" s="16">
        <v>1900</v>
      </c>
      <c r="S53" s="16"/>
      <c r="T53" s="16"/>
      <c r="U53" s="16"/>
      <c r="V53" s="10">
        <f t="shared" si="3"/>
        <v>15152</v>
      </c>
      <c r="W53" s="11"/>
    </row>
    <row r="54" spans="1:23" x14ac:dyDescent="0.25">
      <c r="A54" s="5" t="s">
        <v>209</v>
      </c>
      <c r="B54" s="5" t="s">
        <v>215</v>
      </c>
      <c r="C54" s="9" t="s">
        <v>22</v>
      </c>
      <c r="D54" s="16">
        <v>6061</v>
      </c>
      <c r="E54" s="16">
        <v>50</v>
      </c>
      <c r="F54" s="16"/>
      <c r="G54" s="16">
        <v>30</v>
      </c>
      <c r="H54" s="16">
        <v>250</v>
      </c>
      <c r="I54" s="16"/>
      <c r="J54" s="16">
        <v>30</v>
      </c>
      <c r="K54" s="16"/>
      <c r="L54" s="16"/>
      <c r="M54" s="16"/>
      <c r="N54" s="10">
        <f t="shared" si="4"/>
        <v>6421</v>
      </c>
      <c r="O54" s="16"/>
      <c r="P54" s="16">
        <v>250</v>
      </c>
      <c r="Q54" s="16">
        <v>600</v>
      </c>
      <c r="R54" s="16">
        <v>950</v>
      </c>
      <c r="S54" s="16"/>
      <c r="T54" s="16"/>
      <c r="U54" s="16"/>
      <c r="V54" s="10">
        <f t="shared" si="3"/>
        <v>8221</v>
      </c>
      <c r="W54" s="11"/>
    </row>
    <row r="55" spans="1:23" x14ac:dyDescent="0.25">
      <c r="A55" s="5" t="s">
        <v>209</v>
      </c>
      <c r="B55" s="5" t="s">
        <v>216</v>
      </c>
      <c r="C55" s="9" t="s">
        <v>217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>
        <f t="shared" si="4"/>
        <v>0</v>
      </c>
      <c r="O55" s="16"/>
      <c r="P55" s="16"/>
      <c r="Q55" s="16"/>
      <c r="R55" s="16"/>
      <c r="S55" s="16"/>
      <c r="T55" s="16"/>
      <c r="U55" s="16"/>
      <c r="V55" s="10">
        <f t="shared" si="3"/>
        <v>0</v>
      </c>
      <c r="W55" s="11"/>
    </row>
    <row r="56" spans="1:23" x14ac:dyDescent="0.25">
      <c r="A56" s="5" t="s">
        <v>209</v>
      </c>
      <c r="B56" s="5" t="s">
        <v>28</v>
      </c>
      <c r="C56" s="9" t="s">
        <v>29</v>
      </c>
      <c r="D56" s="16">
        <v>0</v>
      </c>
      <c r="E56" s="16">
        <v>650</v>
      </c>
      <c r="F56" s="16">
        <v>38500</v>
      </c>
      <c r="G56" s="16">
        <v>4000</v>
      </c>
      <c r="H56" s="16">
        <v>6800</v>
      </c>
      <c r="I56" s="16"/>
      <c r="J56" s="16">
        <v>600</v>
      </c>
      <c r="K56" s="16">
        <v>2349</v>
      </c>
      <c r="L56" s="16"/>
      <c r="M56" s="16"/>
      <c r="N56" s="10">
        <f t="shared" si="4"/>
        <v>52899</v>
      </c>
      <c r="O56" s="16">
        <v>100</v>
      </c>
      <c r="P56" s="16">
        <v>8250</v>
      </c>
      <c r="Q56" s="16">
        <v>9100</v>
      </c>
      <c r="R56" s="16"/>
      <c r="S56" s="16"/>
      <c r="T56" s="16"/>
      <c r="U56" s="16"/>
      <c r="V56" s="10">
        <f t="shared" si="3"/>
        <v>70349</v>
      </c>
      <c r="W56" s="11"/>
    </row>
    <row r="57" spans="1:23" ht="26.25" x14ac:dyDescent="0.25">
      <c r="A57" s="5" t="s">
        <v>209</v>
      </c>
      <c r="B57" s="5" t="s">
        <v>218</v>
      </c>
      <c r="C57" s="9" t="s">
        <v>29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0">
        <f t="shared" si="4"/>
        <v>0</v>
      </c>
      <c r="O57" s="16"/>
      <c r="P57" s="16"/>
      <c r="Q57" s="16"/>
      <c r="R57" s="16"/>
      <c r="S57" s="16"/>
      <c r="T57" s="16"/>
      <c r="U57" s="16"/>
      <c r="V57" s="10">
        <f t="shared" si="3"/>
        <v>0</v>
      </c>
      <c r="W57" s="11"/>
    </row>
    <row r="58" spans="1:23" x14ac:dyDescent="0.25">
      <c r="A58" s="5" t="s">
        <v>209</v>
      </c>
      <c r="B58" s="5" t="s">
        <v>432</v>
      </c>
      <c r="C58" s="9" t="s">
        <v>29</v>
      </c>
      <c r="D58" s="16"/>
      <c r="E58" s="16"/>
      <c r="F58" s="16"/>
      <c r="G58" s="16"/>
      <c r="H58" s="16"/>
      <c r="I58" s="16"/>
      <c r="J58" s="16"/>
      <c r="K58" s="16">
        <v>2212</v>
      </c>
      <c r="L58" s="16"/>
      <c r="M58" s="16"/>
      <c r="N58" s="10">
        <f t="shared" si="4"/>
        <v>2212</v>
      </c>
      <c r="O58" s="16"/>
      <c r="P58" s="16"/>
      <c r="Q58" s="16"/>
      <c r="R58" s="16"/>
      <c r="S58" s="16"/>
      <c r="T58" s="16"/>
      <c r="U58" s="16"/>
      <c r="V58" s="10">
        <f t="shared" si="3"/>
        <v>2212</v>
      </c>
      <c r="W58" s="11"/>
    </row>
    <row r="59" spans="1:23" ht="26.25" x14ac:dyDescent="0.25">
      <c r="A59" s="5" t="s">
        <v>209</v>
      </c>
      <c r="B59" s="5" t="s">
        <v>82</v>
      </c>
      <c r="C59" s="9" t="s">
        <v>29</v>
      </c>
      <c r="D59" s="16">
        <v>2194</v>
      </c>
      <c r="E59" s="16"/>
      <c r="F59" s="16"/>
      <c r="G59" s="16"/>
      <c r="H59" s="16"/>
      <c r="I59" s="16"/>
      <c r="J59" s="16"/>
      <c r="K59" s="16"/>
      <c r="L59" s="16"/>
      <c r="M59" s="16"/>
      <c r="N59" s="10">
        <f t="shared" si="4"/>
        <v>2194</v>
      </c>
      <c r="O59" s="16"/>
      <c r="P59" s="16"/>
      <c r="Q59" s="16"/>
      <c r="R59" s="16"/>
      <c r="S59" s="16"/>
      <c r="T59" s="16"/>
      <c r="U59" s="16"/>
      <c r="V59" s="10">
        <f t="shared" si="3"/>
        <v>2194</v>
      </c>
      <c r="W59" s="11"/>
    </row>
    <row r="60" spans="1:23" ht="39" x14ac:dyDescent="0.25">
      <c r="A60" s="5" t="s">
        <v>209</v>
      </c>
      <c r="B60" s="5" t="s">
        <v>132</v>
      </c>
      <c r="C60" s="9" t="s">
        <v>29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>
        <f t="shared" si="4"/>
        <v>0</v>
      </c>
      <c r="O60" s="16"/>
      <c r="P60" s="16"/>
      <c r="Q60" s="16"/>
      <c r="R60" s="16"/>
      <c r="S60" s="16"/>
      <c r="T60" s="16"/>
      <c r="U60" s="16"/>
      <c r="V60" s="10">
        <f t="shared" si="3"/>
        <v>0</v>
      </c>
      <c r="W60" s="11"/>
    </row>
    <row r="61" spans="1:23" x14ac:dyDescent="0.25">
      <c r="A61" s="5" t="s">
        <v>209</v>
      </c>
      <c r="B61" s="5" t="s">
        <v>32</v>
      </c>
      <c r="C61" s="9" t="s">
        <v>29</v>
      </c>
      <c r="D61" s="16"/>
      <c r="E61" s="16"/>
      <c r="F61" s="16"/>
      <c r="G61" s="16"/>
      <c r="H61" s="16"/>
      <c r="I61" s="16"/>
      <c r="J61" s="16"/>
      <c r="K61" s="16">
        <v>2500</v>
      </c>
      <c r="L61" s="16"/>
      <c r="M61" s="16"/>
      <c r="N61" s="10">
        <f t="shared" si="4"/>
        <v>2500</v>
      </c>
      <c r="O61" s="16"/>
      <c r="P61" s="16"/>
      <c r="Q61" s="16"/>
      <c r="R61" s="16"/>
      <c r="S61" s="16"/>
      <c r="T61" s="16"/>
      <c r="U61" s="16"/>
      <c r="V61" s="10">
        <f t="shared" si="3"/>
        <v>2500</v>
      </c>
      <c r="W61" s="11"/>
    </row>
    <row r="62" spans="1:23" x14ac:dyDescent="0.25">
      <c r="A62" s="5" t="s">
        <v>209</v>
      </c>
      <c r="B62" s="5" t="s">
        <v>222</v>
      </c>
      <c r="C62" s="9" t="s">
        <v>29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0">
        <f t="shared" si="4"/>
        <v>0</v>
      </c>
      <c r="O62" s="16"/>
      <c r="P62" s="16">
        <v>410</v>
      </c>
      <c r="Q62" s="16"/>
      <c r="R62" s="16"/>
      <c r="S62" s="16"/>
      <c r="T62" s="16"/>
      <c r="U62" s="16"/>
      <c r="V62" s="10">
        <f t="shared" si="3"/>
        <v>410</v>
      </c>
      <c r="W62" s="11"/>
    </row>
    <row r="63" spans="1:23" x14ac:dyDescent="0.25">
      <c r="A63" s="5" t="s">
        <v>209</v>
      </c>
      <c r="B63" s="5" t="s">
        <v>219</v>
      </c>
      <c r="C63" s="9" t="s">
        <v>25</v>
      </c>
      <c r="D63" s="16">
        <v>62043</v>
      </c>
      <c r="E63" s="16">
        <v>480</v>
      </c>
      <c r="F63" s="16">
        <v>3900</v>
      </c>
      <c r="G63" s="16">
        <v>700</v>
      </c>
      <c r="H63" s="16">
        <v>2900</v>
      </c>
      <c r="I63" s="16"/>
      <c r="J63" s="16">
        <v>100</v>
      </c>
      <c r="K63" s="16">
        <v>6933</v>
      </c>
      <c r="L63" s="16"/>
      <c r="M63" s="16"/>
      <c r="N63" s="10">
        <f t="shared" si="4"/>
        <v>77056</v>
      </c>
      <c r="O63" s="16">
        <v>50</v>
      </c>
      <c r="P63" s="16">
        <v>1620</v>
      </c>
      <c r="Q63" s="16">
        <v>1330</v>
      </c>
      <c r="R63" s="16"/>
      <c r="S63" s="16"/>
      <c r="T63" s="16"/>
      <c r="U63" s="16"/>
      <c r="V63" s="10">
        <f t="shared" si="3"/>
        <v>80056</v>
      </c>
      <c r="W63" s="11"/>
    </row>
    <row r="64" spans="1:23" x14ac:dyDescent="0.25">
      <c r="A64" s="5" t="s">
        <v>209</v>
      </c>
      <c r="B64" s="5" t="s">
        <v>220</v>
      </c>
      <c r="C64" s="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0"/>
      <c r="O64" s="16"/>
      <c r="P64" s="16"/>
      <c r="Q64" s="16"/>
      <c r="R64" s="16"/>
      <c r="S64" s="16"/>
      <c r="T64" s="16"/>
      <c r="U64" s="16"/>
      <c r="V64" s="10">
        <f t="shared" si="3"/>
        <v>0</v>
      </c>
      <c r="W64" s="11"/>
    </row>
    <row r="65" spans="1:23" ht="26.25" x14ac:dyDescent="0.25">
      <c r="A65" s="5" t="s">
        <v>209</v>
      </c>
      <c r="B65" s="5" t="s">
        <v>26</v>
      </c>
      <c r="C65" s="9" t="s">
        <v>25</v>
      </c>
      <c r="D65" s="16">
        <v>26408</v>
      </c>
      <c r="E65" s="16"/>
      <c r="F65" s="16"/>
      <c r="G65" s="16"/>
      <c r="H65" s="16"/>
      <c r="I65" s="16"/>
      <c r="J65" s="16"/>
      <c r="K65" s="16"/>
      <c r="L65" s="16"/>
      <c r="M65" s="16"/>
      <c r="N65" s="10">
        <f t="shared" ref="N65:N71" si="5">D65+E65+F65+G65+H65+I65+J65+K65+L65+M65</f>
        <v>26408</v>
      </c>
      <c r="O65" s="16"/>
      <c r="P65" s="16"/>
      <c r="Q65" s="16"/>
      <c r="R65" s="16"/>
      <c r="S65" s="16"/>
      <c r="T65" s="16"/>
      <c r="U65" s="16"/>
      <c r="V65" s="10">
        <f t="shared" si="3"/>
        <v>26408</v>
      </c>
      <c r="W65" s="11"/>
    </row>
    <row r="66" spans="1:23" ht="39" x14ac:dyDescent="0.25">
      <c r="A66" s="5" t="s">
        <v>209</v>
      </c>
      <c r="B66" s="5" t="s">
        <v>27</v>
      </c>
      <c r="C66" s="9" t="s">
        <v>25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0">
        <f t="shared" si="5"/>
        <v>0</v>
      </c>
      <c r="O66" s="16"/>
      <c r="P66" s="16"/>
      <c r="Q66" s="16"/>
      <c r="R66" s="16"/>
      <c r="S66" s="16"/>
      <c r="T66" s="16"/>
      <c r="U66" s="16"/>
      <c r="V66" s="10">
        <f t="shared" si="3"/>
        <v>0</v>
      </c>
      <c r="W66" s="11"/>
    </row>
    <row r="67" spans="1:23" x14ac:dyDescent="0.25">
      <c r="A67" s="5" t="s">
        <v>209</v>
      </c>
      <c r="B67" s="5" t="s">
        <v>93</v>
      </c>
      <c r="C67" s="9" t="s">
        <v>94</v>
      </c>
      <c r="D67" s="16">
        <v>126063</v>
      </c>
      <c r="E67" s="16">
        <v>630</v>
      </c>
      <c r="F67" s="16">
        <v>8600</v>
      </c>
      <c r="G67" s="16">
        <v>2600</v>
      </c>
      <c r="H67" s="16">
        <v>8500</v>
      </c>
      <c r="I67" s="16"/>
      <c r="J67" s="16">
        <v>500</v>
      </c>
      <c r="K67" s="16">
        <v>33720</v>
      </c>
      <c r="L67" s="16"/>
      <c r="M67" s="16"/>
      <c r="N67" s="10">
        <f t="shared" si="5"/>
        <v>180613</v>
      </c>
      <c r="O67" s="16">
        <v>150</v>
      </c>
      <c r="P67" s="16">
        <v>5520</v>
      </c>
      <c r="Q67" s="16">
        <v>15620</v>
      </c>
      <c r="R67" s="16"/>
      <c r="S67" s="16"/>
      <c r="T67" s="16"/>
      <c r="U67" s="16"/>
      <c r="V67" s="10">
        <f t="shared" si="3"/>
        <v>201903</v>
      </c>
      <c r="W67" s="11"/>
    </row>
    <row r="68" spans="1:23" ht="39" x14ac:dyDescent="0.25">
      <c r="A68" s="5" t="s">
        <v>209</v>
      </c>
      <c r="B68" s="5" t="s">
        <v>95</v>
      </c>
      <c r="C68" s="9" t="s">
        <v>94</v>
      </c>
      <c r="D68" s="16">
        <v>8993</v>
      </c>
      <c r="E68" s="16"/>
      <c r="F68" s="16"/>
      <c r="G68" s="16"/>
      <c r="H68" s="16"/>
      <c r="I68" s="16"/>
      <c r="J68" s="16"/>
      <c r="K68" s="16"/>
      <c r="L68" s="16"/>
      <c r="M68" s="16"/>
      <c r="N68" s="10">
        <f t="shared" si="5"/>
        <v>8993</v>
      </c>
      <c r="O68" s="16"/>
      <c r="P68" s="16"/>
      <c r="Q68" s="16"/>
      <c r="R68" s="16"/>
      <c r="S68" s="16"/>
      <c r="T68" s="16"/>
      <c r="U68" s="16"/>
      <c r="V68" s="10">
        <f t="shared" si="3"/>
        <v>8993</v>
      </c>
      <c r="W68" s="11"/>
    </row>
    <row r="69" spans="1:23" ht="26.25" x14ac:dyDescent="0.25">
      <c r="A69" s="5" t="s">
        <v>209</v>
      </c>
      <c r="B69" s="5" t="s">
        <v>96</v>
      </c>
      <c r="C69" s="9" t="s">
        <v>94</v>
      </c>
      <c r="D69" s="16">
        <v>3020</v>
      </c>
      <c r="E69" s="16"/>
      <c r="F69" s="16"/>
      <c r="G69" s="16"/>
      <c r="H69" s="16"/>
      <c r="I69" s="16"/>
      <c r="J69" s="16"/>
      <c r="K69" s="16"/>
      <c r="L69" s="16"/>
      <c r="M69" s="16"/>
      <c r="N69" s="10">
        <f t="shared" si="5"/>
        <v>3020</v>
      </c>
      <c r="O69" s="16"/>
      <c r="P69" s="16"/>
      <c r="Q69" s="16"/>
      <c r="R69" s="16"/>
      <c r="S69" s="16"/>
      <c r="T69" s="16"/>
      <c r="U69" s="16"/>
      <c r="V69" s="10">
        <f t="shared" si="3"/>
        <v>3020</v>
      </c>
      <c r="W69" s="11"/>
    </row>
    <row r="70" spans="1:23" x14ac:dyDescent="0.25">
      <c r="A70" s="5" t="s">
        <v>209</v>
      </c>
      <c r="B70" s="5" t="s">
        <v>221</v>
      </c>
      <c r="C70" s="9" t="s">
        <v>94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0">
        <f t="shared" si="5"/>
        <v>0</v>
      </c>
      <c r="O70" s="16"/>
      <c r="P70" s="16">
        <v>2000</v>
      </c>
      <c r="Q70" s="16"/>
      <c r="R70" s="16"/>
      <c r="S70" s="16"/>
      <c r="T70" s="16"/>
      <c r="U70" s="16"/>
      <c r="V70" s="10">
        <f t="shared" si="3"/>
        <v>2000</v>
      </c>
      <c r="W70" s="11"/>
    </row>
    <row r="71" spans="1:23" x14ac:dyDescent="0.25">
      <c r="A71" s="5" t="s">
        <v>209</v>
      </c>
      <c r="B71" s="5" t="s">
        <v>19</v>
      </c>
      <c r="C71" s="9" t="s">
        <v>20</v>
      </c>
      <c r="D71" s="16">
        <v>6440</v>
      </c>
      <c r="E71" s="16"/>
      <c r="F71" s="16"/>
      <c r="G71" s="16"/>
      <c r="H71" s="16"/>
      <c r="I71" s="16"/>
      <c r="J71" s="16">
        <v>100</v>
      </c>
      <c r="K71" s="16"/>
      <c r="L71" s="16"/>
      <c r="M71" s="16"/>
      <c r="N71" s="10">
        <f t="shared" si="5"/>
        <v>6540</v>
      </c>
      <c r="O71" s="16"/>
      <c r="P71" s="16">
        <v>200</v>
      </c>
      <c r="Q71" s="16">
        <v>1600</v>
      </c>
      <c r="R71" s="16"/>
      <c r="S71" s="16"/>
      <c r="T71" s="16"/>
      <c r="U71" s="16"/>
      <c r="V71" s="10">
        <f t="shared" si="3"/>
        <v>8340</v>
      </c>
      <c r="W71" s="11"/>
    </row>
    <row r="72" spans="1:23" x14ac:dyDescent="0.25">
      <c r="A72" s="5" t="s">
        <v>209</v>
      </c>
      <c r="B72" s="5" t="s">
        <v>19</v>
      </c>
      <c r="C72" s="9" t="s">
        <v>20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0"/>
      <c r="O72" s="16"/>
      <c r="P72" s="16"/>
      <c r="Q72" s="16"/>
      <c r="R72" s="16"/>
      <c r="S72" s="16"/>
      <c r="T72" s="16"/>
      <c r="U72" s="16"/>
      <c r="V72" s="10">
        <f t="shared" si="3"/>
        <v>0</v>
      </c>
      <c r="W72" s="11"/>
    </row>
    <row r="73" spans="1:23" x14ac:dyDescent="0.25">
      <c r="A73" s="5" t="s">
        <v>209</v>
      </c>
      <c r="B73" s="5" t="s">
        <v>39</v>
      </c>
      <c r="C73" s="9" t="s">
        <v>34</v>
      </c>
      <c r="D73" s="16"/>
      <c r="E73" s="16"/>
      <c r="F73" s="16"/>
      <c r="G73" s="16"/>
      <c r="H73" s="16"/>
      <c r="I73" s="16"/>
      <c r="J73" s="16"/>
      <c r="K73" s="16"/>
      <c r="L73" s="16">
        <v>5900</v>
      </c>
      <c r="M73" s="16"/>
      <c r="N73" s="10">
        <f t="shared" ref="N73:N81" si="6">D73+E73+F73+G73+H73+I73+J73+K73+L73+M73</f>
        <v>5900</v>
      </c>
      <c r="O73" s="16"/>
      <c r="P73" s="16"/>
      <c r="Q73" s="16"/>
      <c r="R73" s="16"/>
      <c r="S73" s="16"/>
      <c r="T73" s="16"/>
      <c r="U73" s="16"/>
      <c r="V73" s="10">
        <f t="shared" si="3"/>
        <v>5900</v>
      </c>
      <c r="W73" s="11"/>
    </row>
    <row r="74" spans="1:23" x14ac:dyDescent="0.25">
      <c r="A74" s="5" t="s">
        <v>209</v>
      </c>
      <c r="B74" s="5" t="s">
        <v>42</v>
      </c>
      <c r="C74" s="9" t="s">
        <v>29</v>
      </c>
      <c r="D74" s="16">
        <v>91718</v>
      </c>
      <c r="E74" s="16"/>
      <c r="F74" s="16"/>
      <c r="G74" s="16"/>
      <c r="H74" s="16"/>
      <c r="I74" s="16"/>
      <c r="J74" s="16"/>
      <c r="K74" s="16"/>
      <c r="L74" s="16"/>
      <c r="M74" s="16"/>
      <c r="N74" s="10">
        <f t="shared" si="6"/>
        <v>91718</v>
      </c>
      <c r="O74" s="16"/>
      <c r="P74" s="16"/>
      <c r="Q74" s="16"/>
      <c r="R74" s="16"/>
      <c r="S74" s="16"/>
      <c r="T74" s="16"/>
      <c r="U74" s="16"/>
      <c r="V74" s="10">
        <f t="shared" si="3"/>
        <v>91718</v>
      </c>
      <c r="W74" s="11"/>
    </row>
    <row r="75" spans="1:23" ht="26.25" x14ac:dyDescent="0.25">
      <c r="A75" s="5" t="s">
        <v>209</v>
      </c>
      <c r="B75" s="5" t="s">
        <v>43</v>
      </c>
      <c r="C75" s="9" t="s">
        <v>29</v>
      </c>
      <c r="D75" s="16">
        <v>0</v>
      </c>
      <c r="E75" s="16"/>
      <c r="F75" s="16"/>
      <c r="G75" s="16"/>
      <c r="H75" s="16"/>
      <c r="I75" s="16"/>
      <c r="J75" s="16"/>
      <c r="K75" s="16"/>
      <c r="L75" s="16"/>
      <c r="M75" s="16"/>
      <c r="N75" s="10">
        <f t="shared" si="6"/>
        <v>0</v>
      </c>
      <c r="O75" s="16"/>
      <c r="P75" s="16"/>
      <c r="Q75" s="16"/>
      <c r="R75" s="16"/>
      <c r="S75" s="16"/>
      <c r="T75" s="16"/>
      <c r="U75" s="16"/>
      <c r="V75" s="10">
        <f t="shared" si="3"/>
        <v>0</v>
      </c>
      <c r="W75" s="11"/>
    </row>
    <row r="76" spans="1:23" ht="26.25" x14ac:dyDescent="0.25">
      <c r="A76" s="5" t="s">
        <v>209</v>
      </c>
      <c r="B76" s="5" t="s">
        <v>44</v>
      </c>
      <c r="C76" s="9" t="s">
        <v>45</v>
      </c>
      <c r="D76" s="16">
        <v>6948</v>
      </c>
      <c r="E76" s="16"/>
      <c r="F76" s="16"/>
      <c r="G76" s="16"/>
      <c r="H76" s="16"/>
      <c r="I76" s="16"/>
      <c r="J76" s="16"/>
      <c r="K76" s="16"/>
      <c r="L76" s="16"/>
      <c r="M76" s="16"/>
      <c r="N76" s="10">
        <f t="shared" si="6"/>
        <v>6948</v>
      </c>
      <c r="O76" s="16"/>
      <c r="P76" s="16"/>
      <c r="Q76" s="16"/>
      <c r="R76" s="16"/>
      <c r="S76" s="16"/>
      <c r="T76" s="16"/>
      <c r="U76" s="16"/>
      <c r="V76" s="10">
        <f t="shared" si="3"/>
        <v>6948</v>
      </c>
      <c r="W76" s="11"/>
    </row>
    <row r="77" spans="1:23" ht="26.25" x14ac:dyDescent="0.25">
      <c r="A77" s="5" t="s">
        <v>209</v>
      </c>
      <c r="B77" s="5" t="s">
        <v>46</v>
      </c>
      <c r="C77" s="9" t="s">
        <v>45</v>
      </c>
      <c r="D77" s="16">
        <v>0</v>
      </c>
      <c r="E77" s="16"/>
      <c r="F77" s="16"/>
      <c r="G77" s="16"/>
      <c r="H77" s="16"/>
      <c r="I77" s="16"/>
      <c r="J77" s="16"/>
      <c r="K77" s="16"/>
      <c r="L77" s="16"/>
      <c r="M77" s="16"/>
      <c r="N77" s="10">
        <f t="shared" si="6"/>
        <v>0</v>
      </c>
      <c r="O77" s="16"/>
      <c r="P77" s="16"/>
      <c r="Q77" s="16"/>
      <c r="R77" s="16"/>
      <c r="S77" s="16"/>
      <c r="T77" s="16"/>
      <c r="U77" s="16"/>
      <c r="V77" s="10">
        <f t="shared" si="3"/>
        <v>0</v>
      </c>
      <c r="W77" s="11"/>
    </row>
    <row r="78" spans="1:23" ht="26.25" x14ac:dyDescent="0.25">
      <c r="A78" s="5" t="s">
        <v>209</v>
      </c>
      <c r="B78" s="5" t="s">
        <v>47</v>
      </c>
      <c r="C78" s="9" t="s">
        <v>25</v>
      </c>
      <c r="D78" s="16">
        <v>13694</v>
      </c>
      <c r="E78" s="16"/>
      <c r="F78" s="16"/>
      <c r="G78" s="16"/>
      <c r="H78" s="16"/>
      <c r="I78" s="16"/>
      <c r="J78" s="16"/>
      <c r="K78" s="16"/>
      <c r="L78" s="16"/>
      <c r="M78" s="16"/>
      <c r="N78" s="10">
        <f t="shared" si="6"/>
        <v>13694</v>
      </c>
      <c r="O78" s="16"/>
      <c r="P78" s="16"/>
      <c r="Q78" s="16"/>
      <c r="R78" s="16"/>
      <c r="S78" s="16"/>
      <c r="T78" s="16"/>
      <c r="U78" s="16"/>
      <c r="V78" s="10">
        <f t="shared" si="3"/>
        <v>13694</v>
      </c>
      <c r="W78" s="11"/>
    </row>
    <row r="79" spans="1:23" x14ac:dyDescent="0.25">
      <c r="A79" s="5" t="s">
        <v>209</v>
      </c>
      <c r="B79" s="5" t="s">
        <v>49</v>
      </c>
      <c r="C79" s="9" t="s">
        <v>50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0">
        <f t="shared" si="6"/>
        <v>0</v>
      </c>
      <c r="O79" s="16"/>
      <c r="P79" s="16"/>
      <c r="Q79" s="16"/>
      <c r="R79" s="16"/>
      <c r="S79" s="16"/>
      <c r="T79" s="16">
        <v>4941</v>
      </c>
      <c r="U79" s="16"/>
      <c r="V79" s="10">
        <f t="shared" si="3"/>
        <v>4941</v>
      </c>
      <c r="W79" s="11"/>
    </row>
    <row r="80" spans="1:23" x14ac:dyDescent="0.25">
      <c r="A80" s="5" t="s">
        <v>209</v>
      </c>
      <c r="B80" s="5" t="s">
        <v>51</v>
      </c>
      <c r="C80" s="9"/>
      <c r="D80" s="16">
        <v>9003</v>
      </c>
      <c r="E80" s="16"/>
      <c r="F80" s="16"/>
      <c r="G80" s="16"/>
      <c r="H80" s="16"/>
      <c r="I80" s="16"/>
      <c r="J80" s="16"/>
      <c r="K80" s="16"/>
      <c r="L80" s="16"/>
      <c r="M80" s="16"/>
      <c r="N80" s="10">
        <f t="shared" si="6"/>
        <v>9003</v>
      </c>
      <c r="O80" s="16"/>
      <c r="P80" s="16"/>
      <c r="Q80" s="16"/>
      <c r="R80" s="16"/>
      <c r="S80" s="16"/>
      <c r="T80" s="16"/>
      <c r="U80" s="16"/>
      <c r="V80" s="10">
        <f t="shared" si="3"/>
        <v>9003</v>
      </c>
      <c r="W80" s="11"/>
    </row>
    <row r="81" spans="1:23" x14ac:dyDescent="0.25">
      <c r="A81" s="5" t="s">
        <v>209</v>
      </c>
      <c r="B81" s="5" t="s">
        <v>52</v>
      </c>
      <c r="C81" s="9"/>
      <c r="D81" s="16">
        <v>9788</v>
      </c>
      <c r="E81" s="16"/>
      <c r="F81" s="16"/>
      <c r="G81" s="16"/>
      <c r="H81" s="16"/>
      <c r="I81" s="16"/>
      <c r="J81" s="16"/>
      <c r="K81" s="16"/>
      <c r="L81" s="16"/>
      <c r="M81" s="16"/>
      <c r="N81" s="10">
        <f t="shared" si="6"/>
        <v>9788</v>
      </c>
      <c r="O81" s="16"/>
      <c r="P81" s="16"/>
      <c r="Q81" s="16"/>
      <c r="R81" s="16"/>
      <c r="S81" s="16"/>
      <c r="T81" s="16"/>
      <c r="U81" s="16"/>
      <c r="V81" s="10">
        <f t="shared" si="3"/>
        <v>9788</v>
      </c>
      <c r="W81" s="11"/>
    </row>
    <row r="82" spans="1:23" x14ac:dyDescent="0.25">
      <c r="A82" s="61" t="s">
        <v>209</v>
      </c>
      <c r="B82" s="61" t="s">
        <v>53</v>
      </c>
      <c r="C82" s="63"/>
      <c r="D82" s="58">
        <f t="shared" ref="D82:V82" si="7">SUM(D42:D81)</f>
        <v>584033</v>
      </c>
      <c r="E82" s="58">
        <f t="shared" si="7"/>
        <v>3250</v>
      </c>
      <c r="F82" s="58">
        <f t="shared" si="7"/>
        <v>65230</v>
      </c>
      <c r="G82" s="58">
        <f t="shared" si="7"/>
        <v>7770</v>
      </c>
      <c r="H82" s="58">
        <f t="shared" si="7"/>
        <v>21990</v>
      </c>
      <c r="I82" s="58">
        <f t="shared" si="7"/>
        <v>0</v>
      </c>
      <c r="J82" s="58">
        <f t="shared" si="7"/>
        <v>11750</v>
      </c>
      <c r="K82" s="58">
        <f t="shared" si="7"/>
        <v>47714</v>
      </c>
      <c r="L82" s="58">
        <f t="shared" si="7"/>
        <v>5900</v>
      </c>
      <c r="M82" s="58">
        <f t="shared" si="7"/>
        <v>0</v>
      </c>
      <c r="N82" s="58">
        <f t="shared" si="7"/>
        <v>747637</v>
      </c>
      <c r="O82" s="58">
        <f t="shared" si="7"/>
        <v>430</v>
      </c>
      <c r="P82" s="58">
        <f t="shared" si="7"/>
        <v>49888</v>
      </c>
      <c r="Q82" s="58">
        <f t="shared" si="7"/>
        <v>46830</v>
      </c>
      <c r="R82" s="58">
        <f t="shared" si="7"/>
        <v>2850</v>
      </c>
      <c r="S82" s="58">
        <f t="shared" si="7"/>
        <v>0</v>
      </c>
      <c r="T82" s="58">
        <f t="shared" si="7"/>
        <v>4941</v>
      </c>
      <c r="U82" s="58">
        <f t="shared" si="7"/>
        <v>0</v>
      </c>
      <c r="V82" s="58">
        <f t="shared" si="7"/>
        <v>852576</v>
      </c>
      <c r="W82" s="11"/>
    </row>
    <row r="83" spans="1:23" x14ac:dyDescent="0.25">
      <c r="A83" s="5" t="s">
        <v>76</v>
      </c>
      <c r="B83" s="5" t="s">
        <v>77</v>
      </c>
      <c r="C83" s="9" t="s">
        <v>12</v>
      </c>
      <c r="D83" s="16">
        <v>61571</v>
      </c>
      <c r="E83" s="16">
        <v>400</v>
      </c>
      <c r="F83" s="16">
        <v>2034</v>
      </c>
      <c r="G83" s="16">
        <v>630</v>
      </c>
      <c r="H83" s="16">
        <v>1700</v>
      </c>
      <c r="I83" s="16"/>
      <c r="J83" s="16">
        <v>3000</v>
      </c>
      <c r="K83" s="16"/>
      <c r="L83" s="16"/>
      <c r="M83" s="16"/>
      <c r="N83" s="10">
        <f t="shared" ref="N83:N112" si="8">D83+E83+F83+G83+H83+I83+J83+K83+L83+M83</f>
        <v>69335</v>
      </c>
      <c r="O83" s="16"/>
      <c r="P83" s="16">
        <v>9732</v>
      </c>
      <c r="Q83" s="16">
        <v>2348</v>
      </c>
      <c r="R83" s="16"/>
      <c r="S83" s="16"/>
      <c r="T83" s="16"/>
      <c r="U83" s="16"/>
      <c r="V83" s="10">
        <f t="shared" ref="V83:V112" si="9">N83+O83+P83+Q83+R83+S83+T83+U83</f>
        <v>81415</v>
      </c>
      <c r="W83" s="11"/>
    </row>
    <row r="84" spans="1:23" x14ac:dyDescent="0.25">
      <c r="A84" s="5" t="s">
        <v>76</v>
      </c>
      <c r="B84" s="5" t="s">
        <v>37</v>
      </c>
      <c r="C84" s="9" t="s">
        <v>38</v>
      </c>
      <c r="D84" s="16"/>
      <c r="E84" s="16">
        <v>140</v>
      </c>
      <c r="F84" s="16">
        <v>271</v>
      </c>
      <c r="G84" s="16">
        <v>45</v>
      </c>
      <c r="H84" s="16">
        <v>200</v>
      </c>
      <c r="I84" s="16"/>
      <c r="J84" s="16">
        <v>128</v>
      </c>
      <c r="K84" s="16"/>
      <c r="L84" s="16"/>
      <c r="M84" s="16"/>
      <c r="N84" s="10">
        <f t="shared" si="8"/>
        <v>784</v>
      </c>
      <c r="O84" s="16"/>
      <c r="P84" s="16">
        <v>100</v>
      </c>
      <c r="Q84" s="16">
        <v>161</v>
      </c>
      <c r="R84" s="16"/>
      <c r="S84" s="16"/>
      <c r="T84" s="16"/>
      <c r="U84" s="16"/>
      <c r="V84" s="10">
        <f t="shared" si="9"/>
        <v>1045</v>
      </c>
      <c r="W84" s="11"/>
    </row>
    <row r="85" spans="1:23" x14ac:dyDescent="0.25">
      <c r="A85" s="5" t="s">
        <v>76</v>
      </c>
      <c r="B85" s="5" t="s">
        <v>78</v>
      </c>
      <c r="C85" s="9" t="s">
        <v>79</v>
      </c>
      <c r="D85" s="16">
        <v>1541</v>
      </c>
      <c r="E85" s="16">
        <v>120</v>
      </c>
      <c r="F85" s="16">
        <v>181</v>
      </c>
      <c r="G85" s="16">
        <v>30</v>
      </c>
      <c r="H85" s="16">
        <v>40</v>
      </c>
      <c r="I85" s="16"/>
      <c r="J85" s="16">
        <v>70</v>
      </c>
      <c r="K85" s="16"/>
      <c r="L85" s="16"/>
      <c r="M85" s="16"/>
      <c r="N85" s="10">
        <f t="shared" si="8"/>
        <v>1982</v>
      </c>
      <c r="O85" s="16"/>
      <c r="P85" s="16">
        <v>299</v>
      </c>
      <c r="Q85" s="16">
        <v>88</v>
      </c>
      <c r="R85" s="16"/>
      <c r="S85" s="16"/>
      <c r="T85" s="16"/>
      <c r="U85" s="16"/>
      <c r="V85" s="10">
        <f t="shared" si="9"/>
        <v>2369</v>
      </c>
      <c r="W85" s="11"/>
    </row>
    <row r="86" spans="1:23" ht="26.25" x14ac:dyDescent="0.25">
      <c r="A86" s="5" t="s">
        <v>76</v>
      </c>
      <c r="B86" s="5" t="s">
        <v>16</v>
      </c>
      <c r="C86" s="9" t="s">
        <v>14</v>
      </c>
      <c r="D86" s="16">
        <v>73865</v>
      </c>
      <c r="E86" s="16"/>
      <c r="F86" s="16">
        <v>9534</v>
      </c>
      <c r="G86" s="16"/>
      <c r="H86" s="16">
        <v>1100</v>
      </c>
      <c r="I86" s="16"/>
      <c r="J86" s="16"/>
      <c r="K86" s="16"/>
      <c r="L86" s="16"/>
      <c r="M86" s="16"/>
      <c r="N86" s="10">
        <f t="shared" si="8"/>
        <v>84499</v>
      </c>
      <c r="O86" s="16"/>
      <c r="P86" s="16">
        <v>33550</v>
      </c>
      <c r="Q86" s="16">
        <v>400</v>
      </c>
      <c r="R86" s="16"/>
      <c r="S86" s="16"/>
      <c r="T86" s="16"/>
      <c r="U86" s="16"/>
      <c r="V86" s="10">
        <f t="shared" si="9"/>
        <v>118449</v>
      </c>
      <c r="W86" s="11"/>
    </row>
    <row r="87" spans="1:23" x14ac:dyDescent="0.25">
      <c r="A87" s="5" t="s">
        <v>76</v>
      </c>
      <c r="B87" s="5" t="s">
        <v>15</v>
      </c>
      <c r="C87" s="9" t="s">
        <v>14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0">
        <f t="shared" si="8"/>
        <v>0</v>
      </c>
      <c r="O87" s="16"/>
      <c r="P87" s="16">
        <v>17595</v>
      </c>
      <c r="Q87" s="16"/>
      <c r="R87" s="16"/>
      <c r="S87" s="16"/>
      <c r="T87" s="16"/>
      <c r="U87" s="16"/>
      <c r="V87" s="10">
        <f t="shared" si="9"/>
        <v>17595</v>
      </c>
      <c r="W87" s="11"/>
    </row>
    <row r="88" spans="1:23" x14ac:dyDescent="0.25">
      <c r="A88" s="5" t="s">
        <v>76</v>
      </c>
      <c r="B88" s="5" t="s">
        <v>21</v>
      </c>
      <c r="C88" s="9" t="s">
        <v>22</v>
      </c>
      <c r="D88" s="16">
        <v>10247</v>
      </c>
      <c r="E88" s="16">
        <v>80</v>
      </c>
      <c r="F88" s="16">
        <v>2373</v>
      </c>
      <c r="G88" s="16">
        <v>150</v>
      </c>
      <c r="H88" s="16">
        <v>900</v>
      </c>
      <c r="I88" s="16"/>
      <c r="J88" s="16">
        <v>71</v>
      </c>
      <c r="K88" s="16"/>
      <c r="L88" s="16"/>
      <c r="M88" s="16"/>
      <c r="N88" s="10">
        <f t="shared" si="8"/>
        <v>13821</v>
      </c>
      <c r="O88" s="16"/>
      <c r="P88" s="16">
        <v>555</v>
      </c>
      <c r="Q88" s="16">
        <v>703</v>
      </c>
      <c r="R88" s="16">
        <v>3011</v>
      </c>
      <c r="S88" s="16"/>
      <c r="T88" s="16"/>
      <c r="U88" s="16"/>
      <c r="V88" s="10">
        <f t="shared" si="9"/>
        <v>18090</v>
      </c>
      <c r="W88" s="11"/>
    </row>
    <row r="89" spans="1:23" x14ac:dyDescent="0.25">
      <c r="A89" s="5" t="s">
        <v>76</v>
      </c>
      <c r="B89" s="5" t="s">
        <v>23</v>
      </c>
      <c r="C89" s="9" t="s">
        <v>22</v>
      </c>
      <c r="D89" s="16">
        <v>29302</v>
      </c>
      <c r="E89" s="16">
        <v>190</v>
      </c>
      <c r="F89" s="16">
        <v>4746</v>
      </c>
      <c r="G89" s="16">
        <v>500</v>
      </c>
      <c r="H89" s="16">
        <v>800</v>
      </c>
      <c r="I89" s="16"/>
      <c r="J89" s="16">
        <v>940</v>
      </c>
      <c r="K89" s="16"/>
      <c r="L89" s="16"/>
      <c r="M89" s="16"/>
      <c r="N89" s="10">
        <f t="shared" si="8"/>
        <v>36478</v>
      </c>
      <c r="O89" s="16"/>
      <c r="P89" s="16">
        <v>8402</v>
      </c>
      <c r="Q89" s="16">
        <v>1850</v>
      </c>
      <c r="R89" s="16"/>
      <c r="S89" s="16"/>
      <c r="T89" s="16"/>
      <c r="U89" s="16"/>
      <c r="V89" s="10">
        <f t="shared" si="9"/>
        <v>46730</v>
      </c>
      <c r="W89" s="11"/>
    </row>
    <row r="90" spans="1:23" ht="26.25" x14ac:dyDescent="0.25">
      <c r="A90" s="5" t="s">
        <v>76</v>
      </c>
      <c r="B90" s="5" t="s">
        <v>80</v>
      </c>
      <c r="C90" s="12" t="s">
        <v>22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0">
        <f t="shared" si="8"/>
        <v>0</v>
      </c>
      <c r="O90" s="16"/>
      <c r="P90" s="16"/>
      <c r="Q90" s="16"/>
      <c r="R90" s="16"/>
      <c r="S90" s="16"/>
      <c r="T90" s="16"/>
      <c r="U90" s="16"/>
      <c r="V90" s="10">
        <f t="shared" si="9"/>
        <v>0</v>
      </c>
      <c r="W90" s="11"/>
    </row>
    <row r="91" spans="1:23" x14ac:dyDescent="0.25">
      <c r="A91" s="5" t="s">
        <v>76</v>
      </c>
      <c r="B91" s="5" t="s">
        <v>81</v>
      </c>
      <c r="C91" s="9" t="s">
        <v>25</v>
      </c>
      <c r="D91" s="16">
        <v>64619</v>
      </c>
      <c r="E91" s="16">
        <v>300</v>
      </c>
      <c r="F91" s="16">
        <v>20340</v>
      </c>
      <c r="G91" s="16">
        <v>2376</v>
      </c>
      <c r="H91" s="16">
        <v>5500</v>
      </c>
      <c r="I91" s="16"/>
      <c r="J91" s="16">
        <v>500</v>
      </c>
      <c r="K91" s="16">
        <v>8541</v>
      </c>
      <c r="L91" s="16"/>
      <c r="M91" s="16"/>
      <c r="N91" s="10">
        <f t="shared" si="8"/>
        <v>102176</v>
      </c>
      <c r="O91" s="16"/>
      <c r="P91" s="16">
        <v>4915</v>
      </c>
      <c r="Q91" s="16">
        <v>4549</v>
      </c>
      <c r="R91" s="16"/>
      <c r="S91" s="16"/>
      <c r="T91" s="16"/>
      <c r="U91" s="16"/>
      <c r="V91" s="10">
        <f t="shared" si="9"/>
        <v>111640</v>
      </c>
      <c r="W91" s="11"/>
    </row>
    <row r="92" spans="1:23" ht="26.25" x14ac:dyDescent="0.25">
      <c r="A92" s="5" t="s">
        <v>76</v>
      </c>
      <c r="B92" s="5" t="s">
        <v>26</v>
      </c>
      <c r="C92" s="9" t="s">
        <v>25</v>
      </c>
      <c r="D92" s="16">
        <v>59480</v>
      </c>
      <c r="E92" s="16"/>
      <c r="F92" s="16"/>
      <c r="G92" s="16"/>
      <c r="H92" s="16"/>
      <c r="I92" s="16"/>
      <c r="J92" s="16"/>
      <c r="K92" s="16"/>
      <c r="L92" s="16"/>
      <c r="M92" s="16"/>
      <c r="N92" s="10">
        <f t="shared" si="8"/>
        <v>59480</v>
      </c>
      <c r="O92" s="16"/>
      <c r="P92" s="16"/>
      <c r="Q92" s="16"/>
      <c r="R92" s="16"/>
      <c r="S92" s="16"/>
      <c r="T92" s="16"/>
      <c r="U92" s="16"/>
      <c r="V92" s="10">
        <f t="shared" si="9"/>
        <v>59480</v>
      </c>
      <c r="W92" s="11"/>
    </row>
    <row r="93" spans="1:23" ht="39" x14ac:dyDescent="0.25">
      <c r="A93" s="5" t="s">
        <v>76</v>
      </c>
      <c r="B93" s="5" t="s">
        <v>27</v>
      </c>
      <c r="C93" s="9" t="s">
        <v>25</v>
      </c>
      <c r="D93" s="16">
        <v>366</v>
      </c>
      <c r="E93" s="16"/>
      <c r="F93" s="16"/>
      <c r="G93" s="16"/>
      <c r="H93" s="16"/>
      <c r="I93" s="16"/>
      <c r="J93" s="16"/>
      <c r="K93" s="16"/>
      <c r="L93" s="16"/>
      <c r="M93" s="16"/>
      <c r="N93" s="10">
        <f t="shared" si="8"/>
        <v>366</v>
      </c>
      <c r="O93" s="16"/>
      <c r="P93" s="16"/>
      <c r="Q93" s="16"/>
      <c r="R93" s="16"/>
      <c r="S93" s="16"/>
      <c r="T93" s="16"/>
      <c r="U93" s="16"/>
      <c r="V93" s="10">
        <f t="shared" si="9"/>
        <v>366</v>
      </c>
      <c r="W93" s="11"/>
    </row>
    <row r="94" spans="1:23" x14ac:dyDescent="0.25">
      <c r="A94" s="5" t="s">
        <v>76</v>
      </c>
      <c r="B94" s="5" t="s">
        <v>28</v>
      </c>
      <c r="C94" s="9" t="s">
        <v>29</v>
      </c>
      <c r="D94" s="16">
        <v>17262</v>
      </c>
      <c r="E94" s="16">
        <v>380</v>
      </c>
      <c r="F94" s="16"/>
      <c r="G94" s="16">
        <v>1500</v>
      </c>
      <c r="H94" s="16">
        <v>6500</v>
      </c>
      <c r="I94" s="16">
        <v>2700</v>
      </c>
      <c r="J94" s="16">
        <v>500</v>
      </c>
      <c r="K94" s="16">
        <v>2396</v>
      </c>
      <c r="L94" s="16"/>
      <c r="M94" s="16"/>
      <c r="N94" s="10">
        <f t="shared" si="8"/>
        <v>31238</v>
      </c>
      <c r="O94" s="16"/>
      <c r="P94" s="16">
        <v>6216</v>
      </c>
      <c r="Q94" s="16">
        <v>5926</v>
      </c>
      <c r="R94" s="16"/>
      <c r="S94" s="16"/>
      <c r="T94" s="16"/>
      <c r="U94" s="16"/>
      <c r="V94" s="10">
        <f t="shared" si="9"/>
        <v>43380</v>
      </c>
      <c r="W94" s="11"/>
    </row>
    <row r="95" spans="1:23" ht="26.25" x14ac:dyDescent="0.25">
      <c r="A95" s="5" t="s">
        <v>76</v>
      </c>
      <c r="B95" s="5" t="s">
        <v>82</v>
      </c>
      <c r="C95" s="9" t="s">
        <v>29</v>
      </c>
      <c r="D95" s="16">
        <v>784</v>
      </c>
      <c r="E95" s="16"/>
      <c r="F95" s="16"/>
      <c r="G95" s="16"/>
      <c r="H95" s="16"/>
      <c r="I95" s="16"/>
      <c r="J95" s="16"/>
      <c r="K95" s="16"/>
      <c r="L95" s="16"/>
      <c r="M95" s="16"/>
      <c r="N95" s="10">
        <f t="shared" si="8"/>
        <v>784</v>
      </c>
      <c r="O95" s="16"/>
      <c r="P95" s="16"/>
      <c r="Q95" s="16"/>
      <c r="R95" s="16"/>
      <c r="S95" s="16"/>
      <c r="T95" s="16"/>
      <c r="U95" s="16"/>
      <c r="V95" s="10">
        <f t="shared" si="9"/>
        <v>784</v>
      </c>
      <c r="W95" s="11"/>
    </row>
    <row r="96" spans="1:23" ht="39" x14ac:dyDescent="0.25">
      <c r="A96" s="5" t="s">
        <v>76</v>
      </c>
      <c r="B96" s="5" t="s">
        <v>31</v>
      </c>
      <c r="C96" s="9" t="s">
        <v>29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0">
        <f t="shared" si="8"/>
        <v>0</v>
      </c>
      <c r="O96" s="16"/>
      <c r="P96" s="16"/>
      <c r="Q96" s="16"/>
      <c r="R96" s="16"/>
      <c r="S96" s="16"/>
      <c r="T96" s="16"/>
      <c r="U96" s="16"/>
      <c r="V96" s="10">
        <f t="shared" si="9"/>
        <v>0</v>
      </c>
      <c r="W96" s="11"/>
    </row>
    <row r="97" spans="1:23" x14ac:dyDescent="0.25">
      <c r="A97" s="5" t="s">
        <v>76</v>
      </c>
      <c r="B97" s="5" t="s">
        <v>432</v>
      </c>
      <c r="C97" s="9" t="s">
        <v>29</v>
      </c>
      <c r="D97" s="16"/>
      <c r="E97" s="16"/>
      <c r="F97" s="16"/>
      <c r="G97" s="16"/>
      <c r="H97" s="16"/>
      <c r="I97" s="16"/>
      <c r="J97" s="16"/>
      <c r="K97" s="16">
        <v>2266</v>
      </c>
      <c r="L97" s="16"/>
      <c r="M97" s="16"/>
      <c r="N97" s="10">
        <f t="shared" si="8"/>
        <v>2266</v>
      </c>
      <c r="O97" s="16"/>
      <c r="P97" s="16"/>
      <c r="Q97" s="16"/>
      <c r="R97" s="16"/>
      <c r="S97" s="16"/>
      <c r="T97" s="16"/>
      <c r="U97" s="16"/>
      <c r="V97" s="10">
        <f t="shared" si="9"/>
        <v>2266</v>
      </c>
      <c r="W97" s="11"/>
    </row>
    <row r="98" spans="1:23" x14ac:dyDescent="0.25">
      <c r="A98" s="5" t="s">
        <v>76</v>
      </c>
      <c r="B98" s="5" t="s">
        <v>32</v>
      </c>
      <c r="C98" s="9" t="s">
        <v>29</v>
      </c>
      <c r="D98" s="16"/>
      <c r="E98" s="16"/>
      <c r="F98" s="16"/>
      <c r="G98" s="16"/>
      <c r="H98" s="16"/>
      <c r="I98" s="16"/>
      <c r="J98" s="16"/>
      <c r="K98" s="16">
        <v>300</v>
      </c>
      <c r="L98" s="16"/>
      <c r="M98" s="16"/>
      <c r="N98" s="10">
        <f t="shared" si="8"/>
        <v>300</v>
      </c>
      <c r="O98" s="16"/>
      <c r="P98" s="16"/>
      <c r="Q98" s="16"/>
      <c r="R98" s="16"/>
      <c r="S98" s="16"/>
      <c r="T98" s="16"/>
      <c r="U98" s="16"/>
      <c r="V98" s="10">
        <f t="shared" si="9"/>
        <v>300</v>
      </c>
      <c r="W98" s="11"/>
    </row>
    <row r="99" spans="1:23" x14ac:dyDescent="0.25">
      <c r="A99" s="5" t="s">
        <v>76</v>
      </c>
      <c r="B99" s="5" t="s">
        <v>222</v>
      </c>
      <c r="C99" s="9" t="s">
        <v>29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0">
        <f t="shared" si="8"/>
        <v>0</v>
      </c>
      <c r="O99" s="16"/>
      <c r="P99" s="16">
        <v>424</v>
      </c>
      <c r="Q99" s="16"/>
      <c r="R99" s="16"/>
      <c r="S99" s="16"/>
      <c r="T99" s="16"/>
      <c r="U99" s="16"/>
      <c r="V99" s="10">
        <f t="shared" si="9"/>
        <v>424</v>
      </c>
      <c r="W99" s="11"/>
    </row>
    <row r="100" spans="1:23" x14ac:dyDescent="0.25">
      <c r="A100" s="5" t="s">
        <v>76</v>
      </c>
      <c r="B100" s="5" t="s">
        <v>83</v>
      </c>
      <c r="C100" s="9" t="s">
        <v>36</v>
      </c>
      <c r="D100" s="16"/>
      <c r="E100" s="16">
        <v>140</v>
      </c>
      <c r="F100" s="16">
        <v>305</v>
      </c>
      <c r="G100" s="16">
        <v>35</v>
      </c>
      <c r="H100" s="16">
        <v>220</v>
      </c>
      <c r="I100" s="16"/>
      <c r="J100" s="16">
        <v>250</v>
      </c>
      <c r="K100" s="16"/>
      <c r="L100" s="16"/>
      <c r="M100" s="16"/>
      <c r="N100" s="10">
        <f t="shared" si="8"/>
        <v>950</v>
      </c>
      <c r="O100" s="16"/>
      <c r="P100" s="16">
        <v>100</v>
      </c>
      <c r="Q100" s="16">
        <v>398</v>
      </c>
      <c r="R100" s="16"/>
      <c r="S100" s="16"/>
      <c r="T100" s="16"/>
      <c r="U100" s="16"/>
      <c r="V100" s="10">
        <f t="shared" si="9"/>
        <v>1448</v>
      </c>
      <c r="W100" s="11"/>
    </row>
    <row r="101" spans="1:23" x14ac:dyDescent="0.25">
      <c r="A101" s="5" t="s">
        <v>76</v>
      </c>
      <c r="B101" s="5" t="s">
        <v>19</v>
      </c>
      <c r="C101" s="9" t="s">
        <v>20</v>
      </c>
      <c r="D101" s="16">
        <v>1622</v>
      </c>
      <c r="E101" s="16">
        <v>84</v>
      </c>
      <c r="F101" s="16"/>
      <c r="G101" s="16"/>
      <c r="H101" s="16"/>
      <c r="I101" s="16"/>
      <c r="J101" s="16">
        <v>142</v>
      </c>
      <c r="K101" s="16"/>
      <c r="L101" s="16"/>
      <c r="M101" s="16"/>
      <c r="N101" s="10">
        <f t="shared" si="8"/>
        <v>1848</v>
      </c>
      <c r="O101" s="16"/>
      <c r="P101" s="16">
        <v>966</v>
      </c>
      <c r="Q101" s="16">
        <v>1378</v>
      </c>
      <c r="R101" s="16"/>
      <c r="S101" s="16"/>
      <c r="T101" s="16"/>
      <c r="U101" s="16"/>
      <c r="V101" s="10">
        <f t="shared" si="9"/>
        <v>4192</v>
      </c>
      <c r="W101" s="11"/>
    </row>
    <row r="102" spans="1:23" x14ac:dyDescent="0.25">
      <c r="A102" s="5" t="s">
        <v>76</v>
      </c>
      <c r="B102" s="5" t="s">
        <v>84</v>
      </c>
      <c r="C102" s="9" t="s">
        <v>22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0">
        <f t="shared" si="8"/>
        <v>0</v>
      </c>
      <c r="O102" s="16"/>
      <c r="P102" s="16">
        <v>3000</v>
      </c>
      <c r="Q102" s="16"/>
      <c r="R102" s="16"/>
      <c r="S102" s="16"/>
      <c r="T102" s="16"/>
      <c r="U102" s="16"/>
      <c r="V102" s="10">
        <f t="shared" si="9"/>
        <v>3000</v>
      </c>
      <c r="W102" s="11"/>
    </row>
    <row r="103" spans="1:23" x14ac:dyDescent="0.25">
      <c r="A103" s="5" t="s">
        <v>76</v>
      </c>
      <c r="B103" s="5" t="s">
        <v>39</v>
      </c>
      <c r="C103" s="9" t="s">
        <v>34</v>
      </c>
      <c r="D103" s="16"/>
      <c r="E103" s="16"/>
      <c r="F103" s="16"/>
      <c r="G103" s="16"/>
      <c r="H103" s="16"/>
      <c r="I103" s="16"/>
      <c r="J103" s="16">
        <v>7537</v>
      </c>
      <c r="K103" s="16"/>
      <c r="L103" s="16">
        <v>11881</v>
      </c>
      <c r="M103" s="16"/>
      <c r="N103" s="10">
        <f t="shared" si="8"/>
        <v>19418</v>
      </c>
      <c r="O103" s="16"/>
      <c r="P103" s="16"/>
      <c r="Q103" s="16"/>
      <c r="R103" s="16"/>
      <c r="S103" s="16"/>
      <c r="T103" s="16"/>
      <c r="U103" s="16"/>
      <c r="V103" s="10">
        <f t="shared" si="9"/>
        <v>19418</v>
      </c>
      <c r="W103" s="11"/>
    </row>
    <row r="104" spans="1:23" x14ac:dyDescent="0.25">
      <c r="A104" s="5" t="s">
        <v>76</v>
      </c>
      <c r="B104" s="5" t="s">
        <v>42</v>
      </c>
      <c r="C104" s="9" t="s">
        <v>29</v>
      </c>
      <c r="D104" s="16">
        <v>92710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0">
        <f t="shared" si="8"/>
        <v>92710</v>
      </c>
      <c r="O104" s="16"/>
      <c r="P104" s="16"/>
      <c r="Q104" s="16"/>
      <c r="R104" s="16"/>
      <c r="S104" s="16"/>
      <c r="T104" s="16"/>
      <c r="U104" s="16"/>
      <c r="V104" s="10">
        <f t="shared" si="9"/>
        <v>92710</v>
      </c>
      <c r="W104" s="11"/>
    </row>
    <row r="105" spans="1:23" ht="26.25" x14ac:dyDescent="0.25">
      <c r="A105" s="5" t="s">
        <v>76</v>
      </c>
      <c r="B105" s="5" t="s">
        <v>43</v>
      </c>
      <c r="C105" s="9" t="s">
        <v>29</v>
      </c>
      <c r="D105" s="16">
        <v>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0">
        <f t="shared" si="8"/>
        <v>0</v>
      </c>
      <c r="O105" s="16"/>
      <c r="P105" s="16"/>
      <c r="Q105" s="16"/>
      <c r="R105" s="16"/>
      <c r="S105" s="16"/>
      <c r="T105" s="16"/>
      <c r="U105" s="16"/>
      <c r="V105" s="10">
        <f t="shared" si="9"/>
        <v>0</v>
      </c>
      <c r="W105" s="11"/>
    </row>
    <row r="106" spans="1:23" ht="26.25" x14ac:dyDescent="0.25">
      <c r="A106" s="5" t="s">
        <v>76</v>
      </c>
      <c r="B106" s="5" t="s">
        <v>44</v>
      </c>
      <c r="C106" s="9" t="s">
        <v>45</v>
      </c>
      <c r="D106" s="16">
        <v>5514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0">
        <f t="shared" si="8"/>
        <v>5514</v>
      </c>
      <c r="O106" s="16"/>
      <c r="P106" s="16"/>
      <c r="Q106" s="16"/>
      <c r="R106" s="16"/>
      <c r="S106" s="16"/>
      <c r="T106" s="16"/>
      <c r="U106" s="16"/>
      <c r="V106" s="10">
        <f t="shared" si="9"/>
        <v>5514</v>
      </c>
      <c r="W106" s="11"/>
    </row>
    <row r="107" spans="1:23" ht="26.25" x14ac:dyDescent="0.25">
      <c r="A107" s="5" t="s">
        <v>76</v>
      </c>
      <c r="B107" s="5" t="s">
        <v>46</v>
      </c>
      <c r="C107" s="9" t="s">
        <v>45</v>
      </c>
      <c r="D107" s="16">
        <v>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0">
        <f t="shared" si="8"/>
        <v>0</v>
      </c>
      <c r="O107" s="16"/>
      <c r="P107" s="16"/>
      <c r="Q107" s="16"/>
      <c r="R107" s="16"/>
      <c r="S107" s="16"/>
      <c r="T107" s="16"/>
      <c r="U107" s="16"/>
      <c r="V107" s="10">
        <f t="shared" si="9"/>
        <v>0</v>
      </c>
      <c r="W107" s="11"/>
    </row>
    <row r="108" spans="1:23" ht="26.25" x14ac:dyDescent="0.25">
      <c r="A108" s="5" t="s">
        <v>76</v>
      </c>
      <c r="B108" s="5" t="s">
        <v>47</v>
      </c>
      <c r="C108" s="9" t="s">
        <v>25</v>
      </c>
      <c r="D108" s="16">
        <v>20864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0">
        <f t="shared" si="8"/>
        <v>20864</v>
      </c>
      <c r="O108" s="16"/>
      <c r="P108" s="16"/>
      <c r="Q108" s="16"/>
      <c r="R108" s="16"/>
      <c r="S108" s="16"/>
      <c r="T108" s="16"/>
      <c r="U108" s="16"/>
      <c r="V108" s="10">
        <f t="shared" si="9"/>
        <v>20864</v>
      </c>
      <c r="W108" s="11"/>
    </row>
    <row r="109" spans="1:23" ht="39" x14ac:dyDescent="0.25">
      <c r="A109" s="5" t="s">
        <v>76</v>
      </c>
      <c r="B109" s="5" t="s">
        <v>48</v>
      </c>
      <c r="C109" s="9" t="s">
        <v>25</v>
      </c>
      <c r="D109" s="16">
        <v>0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0">
        <f t="shared" si="8"/>
        <v>0</v>
      </c>
      <c r="O109" s="16"/>
      <c r="P109" s="16"/>
      <c r="Q109" s="16"/>
      <c r="R109" s="16"/>
      <c r="S109" s="16"/>
      <c r="T109" s="16"/>
      <c r="U109" s="16"/>
      <c r="V109" s="10">
        <f t="shared" si="9"/>
        <v>0</v>
      </c>
      <c r="W109" s="11"/>
    </row>
    <row r="110" spans="1:23" x14ac:dyDescent="0.25">
      <c r="A110" s="5" t="s">
        <v>76</v>
      </c>
      <c r="B110" s="5" t="s">
        <v>49</v>
      </c>
      <c r="C110" s="9" t="s">
        <v>50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0">
        <f t="shared" si="8"/>
        <v>0</v>
      </c>
      <c r="O110" s="16"/>
      <c r="P110" s="16"/>
      <c r="Q110" s="16"/>
      <c r="R110" s="16"/>
      <c r="S110" s="16"/>
      <c r="T110" s="16">
        <v>4497</v>
      </c>
      <c r="U110" s="16"/>
      <c r="V110" s="10">
        <f t="shared" si="9"/>
        <v>4497</v>
      </c>
      <c r="W110" s="11"/>
    </row>
    <row r="111" spans="1:23" x14ac:dyDescent="0.25">
      <c r="A111" s="5" t="s">
        <v>76</v>
      </c>
      <c r="B111" s="5" t="s">
        <v>51</v>
      </c>
      <c r="C111" s="9"/>
      <c r="D111" s="16">
        <v>6909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0">
        <f t="shared" si="8"/>
        <v>6909</v>
      </c>
      <c r="O111" s="16"/>
      <c r="P111" s="16"/>
      <c r="Q111" s="16"/>
      <c r="R111" s="16"/>
      <c r="S111" s="16"/>
      <c r="T111" s="16"/>
      <c r="U111" s="16"/>
      <c r="V111" s="10">
        <f t="shared" si="9"/>
        <v>6909</v>
      </c>
      <c r="W111" s="11"/>
    </row>
    <row r="112" spans="1:23" x14ac:dyDescent="0.25">
      <c r="A112" s="5" t="s">
        <v>76</v>
      </c>
      <c r="B112" s="5" t="s">
        <v>52</v>
      </c>
      <c r="C112" s="9"/>
      <c r="D112" s="16">
        <v>7512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0">
        <f t="shared" si="8"/>
        <v>7512</v>
      </c>
      <c r="O112" s="16"/>
      <c r="P112" s="16"/>
      <c r="Q112" s="16"/>
      <c r="R112" s="16"/>
      <c r="S112" s="16"/>
      <c r="T112" s="16"/>
      <c r="U112" s="16"/>
      <c r="V112" s="10">
        <f t="shared" si="9"/>
        <v>7512</v>
      </c>
      <c r="W112" s="11"/>
    </row>
    <row r="113" spans="1:23" x14ac:dyDescent="0.25">
      <c r="A113" s="61" t="s">
        <v>76</v>
      </c>
      <c r="B113" s="61" t="s">
        <v>53</v>
      </c>
      <c r="C113" s="63"/>
      <c r="D113" s="58">
        <f t="shared" ref="D113:M113" si="10">SUM(D83:D112)</f>
        <v>454168</v>
      </c>
      <c r="E113" s="58">
        <f t="shared" si="10"/>
        <v>1834</v>
      </c>
      <c r="F113" s="58">
        <f t="shared" si="10"/>
        <v>39784</v>
      </c>
      <c r="G113" s="58">
        <f t="shared" si="10"/>
        <v>5266</v>
      </c>
      <c r="H113" s="58">
        <f t="shared" si="10"/>
        <v>16960</v>
      </c>
      <c r="I113" s="58">
        <f t="shared" si="10"/>
        <v>2700</v>
      </c>
      <c r="J113" s="58">
        <f t="shared" si="10"/>
        <v>13138</v>
      </c>
      <c r="K113" s="58">
        <f t="shared" si="10"/>
        <v>13503</v>
      </c>
      <c r="L113" s="58">
        <f t="shared" si="10"/>
        <v>11881</v>
      </c>
      <c r="M113" s="58">
        <f t="shared" si="10"/>
        <v>0</v>
      </c>
      <c r="N113" s="58">
        <f t="shared" ref="N113:V113" si="11">SUM(N83:N112)</f>
        <v>559234</v>
      </c>
      <c r="O113" s="58">
        <f t="shared" si="11"/>
        <v>0</v>
      </c>
      <c r="P113" s="58">
        <f t="shared" si="11"/>
        <v>85854</v>
      </c>
      <c r="Q113" s="58">
        <f t="shared" si="11"/>
        <v>17801</v>
      </c>
      <c r="R113" s="58">
        <f t="shared" si="11"/>
        <v>3011</v>
      </c>
      <c r="S113" s="58">
        <f t="shared" si="11"/>
        <v>0</v>
      </c>
      <c r="T113" s="58">
        <f t="shared" si="11"/>
        <v>4497</v>
      </c>
      <c r="U113" s="58">
        <f t="shared" si="11"/>
        <v>0</v>
      </c>
      <c r="V113" s="58">
        <f t="shared" si="11"/>
        <v>670397</v>
      </c>
      <c r="W113" s="11"/>
    </row>
    <row r="114" spans="1:23" x14ac:dyDescent="0.25">
      <c r="A114" s="5" t="s">
        <v>85</v>
      </c>
      <c r="B114" s="5" t="s">
        <v>11</v>
      </c>
      <c r="C114" s="9" t="s">
        <v>12</v>
      </c>
      <c r="D114" s="16">
        <v>79385</v>
      </c>
      <c r="E114" s="16">
        <v>1318</v>
      </c>
      <c r="F114" s="16">
        <v>1760</v>
      </c>
      <c r="G114" s="16">
        <v>86</v>
      </c>
      <c r="H114" s="16">
        <v>1122</v>
      </c>
      <c r="I114" s="16"/>
      <c r="J114" s="16">
        <v>3413</v>
      </c>
      <c r="K114" s="23"/>
      <c r="L114" s="23"/>
      <c r="M114" s="16">
        <v>717</v>
      </c>
      <c r="N114" s="10">
        <f t="shared" ref="N114:N151" si="12">D114+E114+F114+G114+H114+I114+J114+K114+L114+M114</f>
        <v>87801</v>
      </c>
      <c r="O114" s="16">
        <v>15</v>
      </c>
      <c r="P114" s="16">
        <v>8550</v>
      </c>
      <c r="Q114" s="16">
        <v>3415</v>
      </c>
      <c r="R114" s="16"/>
      <c r="S114" s="16"/>
      <c r="T114" s="16"/>
      <c r="U114" s="23"/>
      <c r="V114" s="10">
        <f t="shared" ref="V114:V151" si="13">N114+O114+P114+Q114+R114+S114+T114+U114</f>
        <v>99781</v>
      </c>
      <c r="W114" s="11"/>
    </row>
    <row r="115" spans="1:23" x14ac:dyDescent="0.25">
      <c r="A115" s="5" t="s">
        <v>85</v>
      </c>
      <c r="B115" s="5" t="s">
        <v>37</v>
      </c>
      <c r="C115" s="9" t="s">
        <v>38</v>
      </c>
      <c r="D115" s="16"/>
      <c r="E115" s="16">
        <v>51</v>
      </c>
      <c r="F115" s="16"/>
      <c r="G115" s="16"/>
      <c r="H115" s="16"/>
      <c r="I115" s="16"/>
      <c r="J115" s="16">
        <v>649</v>
      </c>
      <c r="K115" s="23"/>
      <c r="L115" s="23"/>
      <c r="M115" s="16"/>
      <c r="N115" s="10">
        <f t="shared" si="12"/>
        <v>700</v>
      </c>
      <c r="O115" s="16"/>
      <c r="P115" s="16">
        <v>108</v>
      </c>
      <c r="Q115" s="16">
        <v>15</v>
      </c>
      <c r="R115" s="16"/>
      <c r="S115" s="16"/>
      <c r="T115" s="16"/>
      <c r="U115" s="23"/>
      <c r="V115" s="10">
        <f t="shared" si="13"/>
        <v>823</v>
      </c>
      <c r="W115" s="11"/>
    </row>
    <row r="116" spans="1:23" ht="26.25" x14ac:dyDescent="0.25">
      <c r="A116" s="5" t="s">
        <v>85</v>
      </c>
      <c r="B116" s="5" t="s">
        <v>86</v>
      </c>
      <c r="C116" s="9" t="s">
        <v>14</v>
      </c>
      <c r="D116" s="16">
        <v>108181</v>
      </c>
      <c r="E116" s="16">
        <v>84</v>
      </c>
      <c r="F116" s="16">
        <v>9135</v>
      </c>
      <c r="G116" s="16">
        <v>208</v>
      </c>
      <c r="H116" s="16"/>
      <c r="I116" s="16"/>
      <c r="J116" s="16">
        <v>4747</v>
      </c>
      <c r="K116" s="23"/>
      <c r="L116" s="23"/>
      <c r="M116" s="16"/>
      <c r="N116" s="10">
        <f t="shared" si="12"/>
        <v>122355</v>
      </c>
      <c r="O116" s="16">
        <v>40</v>
      </c>
      <c r="P116" s="16">
        <v>7635</v>
      </c>
      <c r="Q116" s="16">
        <v>3110</v>
      </c>
      <c r="R116" s="16"/>
      <c r="S116" s="16"/>
      <c r="T116" s="16"/>
      <c r="U116" s="23"/>
      <c r="V116" s="10">
        <f t="shared" si="13"/>
        <v>133140</v>
      </c>
      <c r="W116" s="11"/>
    </row>
    <row r="117" spans="1:23" x14ac:dyDescent="0.25">
      <c r="A117" s="5" t="s">
        <v>85</v>
      </c>
      <c r="B117" s="5" t="s">
        <v>15</v>
      </c>
      <c r="C117" s="9" t="s">
        <v>14</v>
      </c>
      <c r="D117" s="16"/>
      <c r="E117" s="16"/>
      <c r="F117" s="16"/>
      <c r="G117" s="16"/>
      <c r="H117" s="16"/>
      <c r="I117" s="16"/>
      <c r="J117" s="16"/>
      <c r="K117" s="23"/>
      <c r="L117" s="23"/>
      <c r="M117" s="16"/>
      <c r="N117" s="10">
        <f t="shared" si="12"/>
        <v>0</v>
      </c>
      <c r="O117" s="16"/>
      <c r="P117" s="16">
        <v>14416</v>
      </c>
      <c r="Q117" s="16"/>
      <c r="R117" s="16"/>
      <c r="S117" s="16"/>
      <c r="T117" s="16"/>
      <c r="U117" s="23"/>
      <c r="V117" s="10">
        <f t="shared" si="13"/>
        <v>14416</v>
      </c>
      <c r="W117" s="11"/>
    </row>
    <row r="118" spans="1:23" x14ac:dyDescent="0.25">
      <c r="A118" s="5" t="s">
        <v>85</v>
      </c>
      <c r="B118" s="5" t="s">
        <v>87</v>
      </c>
      <c r="C118" s="9" t="s">
        <v>22</v>
      </c>
      <c r="D118" s="16">
        <v>9085</v>
      </c>
      <c r="E118" s="16">
        <v>93</v>
      </c>
      <c r="F118" s="16"/>
      <c r="G118" s="16"/>
      <c r="H118" s="16">
        <v>257</v>
      </c>
      <c r="I118" s="16">
        <v>205</v>
      </c>
      <c r="J118" s="16"/>
      <c r="K118" s="23"/>
      <c r="L118" s="23"/>
      <c r="M118" s="16"/>
      <c r="N118" s="10">
        <f t="shared" si="12"/>
        <v>9640</v>
      </c>
      <c r="O118" s="16">
        <v>105</v>
      </c>
      <c r="P118" s="16">
        <v>574</v>
      </c>
      <c r="Q118" s="16">
        <v>478</v>
      </c>
      <c r="R118" s="16"/>
      <c r="S118" s="16"/>
      <c r="T118" s="16"/>
      <c r="U118" s="23"/>
      <c r="V118" s="10">
        <f t="shared" si="13"/>
        <v>10797</v>
      </c>
      <c r="W118" s="11"/>
    </row>
    <row r="119" spans="1:23" x14ac:dyDescent="0.25">
      <c r="A119" s="5" t="s">
        <v>85</v>
      </c>
      <c r="B119" s="5" t="s">
        <v>88</v>
      </c>
      <c r="C119" s="9" t="s">
        <v>22</v>
      </c>
      <c r="D119" s="16">
        <v>5670</v>
      </c>
      <c r="E119" s="16">
        <v>93</v>
      </c>
      <c r="F119" s="16">
        <v>701</v>
      </c>
      <c r="G119" s="16">
        <v>14</v>
      </c>
      <c r="H119" s="16">
        <v>255</v>
      </c>
      <c r="I119" s="16"/>
      <c r="J119" s="16"/>
      <c r="K119" s="23"/>
      <c r="L119" s="23"/>
      <c r="M119" s="16"/>
      <c r="N119" s="10">
        <f t="shared" si="12"/>
        <v>6733</v>
      </c>
      <c r="O119" s="16">
        <v>33</v>
      </c>
      <c r="P119" s="16">
        <v>457</v>
      </c>
      <c r="Q119" s="16">
        <v>542</v>
      </c>
      <c r="R119" s="16"/>
      <c r="S119" s="16"/>
      <c r="T119" s="16"/>
      <c r="U119" s="23"/>
      <c r="V119" s="10">
        <f t="shared" si="13"/>
        <v>7765</v>
      </c>
      <c r="W119" s="11"/>
    </row>
    <row r="120" spans="1:23" x14ac:dyDescent="0.25">
      <c r="A120" s="5" t="s">
        <v>85</v>
      </c>
      <c r="B120" s="5" t="s">
        <v>23</v>
      </c>
      <c r="C120" s="9" t="s">
        <v>22</v>
      </c>
      <c r="D120" s="16">
        <v>22471</v>
      </c>
      <c r="E120" s="16">
        <v>84</v>
      </c>
      <c r="F120" s="16">
        <v>3699</v>
      </c>
      <c r="G120" s="16">
        <v>55</v>
      </c>
      <c r="H120" s="16">
        <v>4406</v>
      </c>
      <c r="I120" s="16"/>
      <c r="J120" s="16">
        <v>283</v>
      </c>
      <c r="K120" s="23"/>
      <c r="L120" s="23"/>
      <c r="M120" s="16"/>
      <c r="N120" s="10">
        <f t="shared" si="12"/>
        <v>30998</v>
      </c>
      <c r="O120" s="16"/>
      <c r="P120" s="16">
        <v>8176</v>
      </c>
      <c r="Q120" s="16">
        <v>3838</v>
      </c>
      <c r="R120" s="16"/>
      <c r="S120" s="16"/>
      <c r="T120" s="16"/>
      <c r="U120" s="23"/>
      <c r="V120" s="10">
        <f t="shared" si="13"/>
        <v>43012</v>
      </c>
      <c r="W120" s="11"/>
    </row>
    <row r="121" spans="1:23" ht="26.25" x14ac:dyDescent="0.25">
      <c r="A121" s="5" t="s">
        <v>85</v>
      </c>
      <c r="B121" s="5" t="s">
        <v>89</v>
      </c>
      <c r="C121" s="9" t="s">
        <v>22</v>
      </c>
      <c r="D121" s="16"/>
      <c r="E121" s="16"/>
      <c r="F121" s="16"/>
      <c r="G121" s="16"/>
      <c r="H121" s="16"/>
      <c r="I121" s="16"/>
      <c r="J121" s="16"/>
      <c r="K121" s="23"/>
      <c r="L121" s="23"/>
      <c r="M121" s="16"/>
      <c r="N121" s="10">
        <f t="shared" si="12"/>
        <v>0</v>
      </c>
      <c r="O121" s="16"/>
      <c r="P121" s="16"/>
      <c r="Q121" s="16"/>
      <c r="R121" s="16"/>
      <c r="S121" s="16"/>
      <c r="T121" s="16"/>
      <c r="U121" s="23"/>
      <c r="V121" s="10">
        <f t="shared" si="13"/>
        <v>0</v>
      </c>
      <c r="W121" s="11"/>
    </row>
    <row r="122" spans="1:23" ht="26.25" x14ac:dyDescent="0.25">
      <c r="A122" s="5" t="s">
        <v>85</v>
      </c>
      <c r="B122" s="5" t="s">
        <v>80</v>
      </c>
      <c r="C122" s="12" t="s">
        <v>22</v>
      </c>
      <c r="D122" s="16"/>
      <c r="E122" s="16"/>
      <c r="F122" s="16"/>
      <c r="G122" s="16"/>
      <c r="H122" s="16"/>
      <c r="I122" s="16"/>
      <c r="J122" s="16"/>
      <c r="K122" s="23"/>
      <c r="L122" s="23"/>
      <c r="M122" s="16"/>
      <c r="N122" s="10">
        <f t="shared" si="12"/>
        <v>0</v>
      </c>
      <c r="O122" s="16"/>
      <c r="P122" s="16"/>
      <c r="Q122" s="16"/>
      <c r="R122" s="16"/>
      <c r="S122" s="16"/>
      <c r="T122" s="16"/>
      <c r="U122" s="23"/>
      <c r="V122" s="10">
        <f t="shared" si="13"/>
        <v>0</v>
      </c>
      <c r="W122" s="11"/>
    </row>
    <row r="123" spans="1:23" x14ac:dyDescent="0.25">
      <c r="A123" s="5" t="s">
        <v>85</v>
      </c>
      <c r="B123" s="5" t="s">
        <v>90</v>
      </c>
      <c r="C123" s="9" t="s">
        <v>22</v>
      </c>
      <c r="D123" s="16"/>
      <c r="E123" s="16"/>
      <c r="F123" s="16"/>
      <c r="G123" s="16"/>
      <c r="H123" s="16"/>
      <c r="I123" s="16"/>
      <c r="J123" s="16"/>
      <c r="K123" s="23"/>
      <c r="L123" s="23"/>
      <c r="M123" s="16"/>
      <c r="N123" s="10">
        <f t="shared" si="12"/>
        <v>0</v>
      </c>
      <c r="O123" s="16"/>
      <c r="P123" s="16"/>
      <c r="Q123" s="16"/>
      <c r="R123" s="16"/>
      <c r="S123" s="16"/>
      <c r="T123" s="16"/>
      <c r="U123" s="23"/>
      <c r="V123" s="10">
        <f t="shared" si="13"/>
        <v>0</v>
      </c>
      <c r="W123" s="11"/>
    </row>
    <row r="124" spans="1:23" x14ac:dyDescent="0.25">
      <c r="A124" s="5" t="s">
        <v>85</v>
      </c>
      <c r="B124" s="5" t="s">
        <v>91</v>
      </c>
      <c r="C124" s="9" t="s">
        <v>22</v>
      </c>
      <c r="D124" s="16"/>
      <c r="E124" s="16"/>
      <c r="F124" s="16"/>
      <c r="G124" s="16"/>
      <c r="H124" s="16">
        <v>48</v>
      </c>
      <c r="I124" s="16">
        <v>428</v>
      </c>
      <c r="J124" s="16"/>
      <c r="K124" s="23"/>
      <c r="L124" s="23"/>
      <c r="M124" s="16"/>
      <c r="N124" s="10">
        <f t="shared" si="12"/>
        <v>476</v>
      </c>
      <c r="O124" s="16"/>
      <c r="P124" s="16">
        <v>3657</v>
      </c>
      <c r="Q124" s="16">
        <v>645</v>
      </c>
      <c r="R124" s="16"/>
      <c r="S124" s="16"/>
      <c r="T124" s="16"/>
      <c r="U124" s="23"/>
      <c r="V124" s="10">
        <f t="shared" si="13"/>
        <v>4778</v>
      </c>
      <c r="W124" s="11"/>
    </row>
    <row r="125" spans="1:23" x14ac:dyDescent="0.25">
      <c r="A125" s="5" t="s">
        <v>85</v>
      </c>
      <c r="B125" s="5" t="s">
        <v>92</v>
      </c>
      <c r="C125" s="9" t="s">
        <v>25</v>
      </c>
      <c r="D125" s="16">
        <v>24840</v>
      </c>
      <c r="E125" s="16">
        <v>300</v>
      </c>
      <c r="F125" s="16">
        <v>3450</v>
      </c>
      <c r="G125" s="16">
        <v>839</v>
      </c>
      <c r="H125" s="16">
        <v>2342</v>
      </c>
      <c r="I125" s="16"/>
      <c r="J125" s="16">
        <v>1660</v>
      </c>
      <c r="K125" s="23">
        <v>4660</v>
      </c>
      <c r="L125" s="23"/>
      <c r="M125" s="16"/>
      <c r="N125" s="10">
        <f t="shared" si="12"/>
        <v>38091</v>
      </c>
      <c r="O125" s="16">
        <v>9</v>
      </c>
      <c r="P125" s="16">
        <v>2875</v>
      </c>
      <c r="Q125" s="16">
        <v>4409</v>
      </c>
      <c r="R125" s="16"/>
      <c r="S125" s="16"/>
      <c r="T125" s="16"/>
      <c r="U125" s="23"/>
      <c r="V125" s="10">
        <f t="shared" si="13"/>
        <v>45384</v>
      </c>
      <c r="W125" s="11"/>
    </row>
    <row r="126" spans="1:23" x14ac:dyDescent="0.25">
      <c r="A126" s="5" t="s">
        <v>85</v>
      </c>
      <c r="B126" s="5" t="s">
        <v>32</v>
      </c>
      <c r="C126" s="9" t="s">
        <v>29</v>
      </c>
      <c r="D126" s="16"/>
      <c r="E126" s="16"/>
      <c r="F126" s="16"/>
      <c r="G126" s="16"/>
      <c r="H126" s="16"/>
      <c r="I126" s="16"/>
      <c r="J126" s="16"/>
      <c r="K126" s="23">
        <v>284</v>
      </c>
      <c r="L126" s="23"/>
      <c r="M126" s="16"/>
      <c r="N126" s="10">
        <f t="shared" si="12"/>
        <v>284</v>
      </c>
      <c r="O126" s="16"/>
      <c r="P126" s="16"/>
      <c r="Q126" s="16"/>
      <c r="R126" s="16"/>
      <c r="S126" s="16"/>
      <c r="T126" s="16"/>
      <c r="U126" s="23"/>
      <c r="V126" s="10">
        <f t="shared" si="13"/>
        <v>284</v>
      </c>
      <c r="W126" s="11"/>
    </row>
    <row r="127" spans="1:23" ht="26.25" x14ac:dyDescent="0.25">
      <c r="A127" s="5" t="s">
        <v>85</v>
      </c>
      <c r="B127" s="5" t="s">
        <v>26</v>
      </c>
      <c r="C127" s="9" t="s">
        <v>25</v>
      </c>
      <c r="D127" s="16">
        <v>25840</v>
      </c>
      <c r="E127" s="16"/>
      <c r="F127" s="16"/>
      <c r="G127" s="16"/>
      <c r="H127" s="16"/>
      <c r="I127" s="16"/>
      <c r="J127" s="16"/>
      <c r="K127" s="23"/>
      <c r="L127" s="23"/>
      <c r="M127" s="16"/>
      <c r="N127" s="10">
        <f t="shared" si="12"/>
        <v>25840</v>
      </c>
      <c r="O127" s="16"/>
      <c r="P127" s="16"/>
      <c r="Q127" s="16"/>
      <c r="R127" s="16"/>
      <c r="S127" s="16"/>
      <c r="T127" s="16"/>
      <c r="U127" s="23"/>
      <c r="V127" s="10">
        <f t="shared" si="13"/>
        <v>25840</v>
      </c>
      <c r="W127" s="11"/>
    </row>
    <row r="128" spans="1:23" ht="39" x14ac:dyDescent="0.25">
      <c r="A128" s="5" t="s">
        <v>85</v>
      </c>
      <c r="B128" s="5" t="s">
        <v>27</v>
      </c>
      <c r="C128" s="9" t="s">
        <v>25</v>
      </c>
      <c r="D128" s="16"/>
      <c r="E128" s="16"/>
      <c r="F128" s="16"/>
      <c r="G128" s="16"/>
      <c r="H128" s="16"/>
      <c r="I128" s="16"/>
      <c r="J128" s="16"/>
      <c r="K128" s="23"/>
      <c r="L128" s="23"/>
      <c r="M128" s="16"/>
      <c r="N128" s="10">
        <f t="shared" si="12"/>
        <v>0</v>
      </c>
      <c r="O128" s="16"/>
      <c r="P128" s="16"/>
      <c r="Q128" s="16"/>
      <c r="R128" s="16"/>
      <c r="S128" s="16"/>
      <c r="T128" s="16"/>
      <c r="U128" s="23"/>
      <c r="V128" s="10">
        <f t="shared" si="13"/>
        <v>0</v>
      </c>
      <c r="W128" s="11"/>
    </row>
    <row r="129" spans="1:23" x14ac:dyDescent="0.25">
      <c r="A129" s="5" t="s">
        <v>85</v>
      </c>
      <c r="B129" s="5" t="s">
        <v>28</v>
      </c>
      <c r="C129" s="9" t="s">
        <v>29</v>
      </c>
      <c r="D129" s="16">
        <v>9430</v>
      </c>
      <c r="E129" s="16">
        <v>934</v>
      </c>
      <c r="F129" s="16"/>
      <c r="G129" s="16">
        <v>696</v>
      </c>
      <c r="H129" s="16">
        <v>4564</v>
      </c>
      <c r="I129" s="16">
        <v>3024</v>
      </c>
      <c r="J129" s="16">
        <v>283</v>
      </c>
      <c r="K129" s="23">
        <v>1774</v>
      </c>
      <c r="L129" s="23"/>
      <c r="M129" s="16"/>
      <c r="N129" s="10">
        <f t="shared" si="12"/>
        <v>20705</v>
      </c>
      <c r="O129" s="16">
        <v>118</v>
      </c>
      <c r="P129" s="16">
        <v>7435</v>
      </c>
      <c r="Q129" s="16">
        <v>10297</v>
      </c>
      <c r="R129" s="16"/>
      <c r="S129" s="16"/>
      <c r="T129" s="16"/>
      <c r="U129" s="23"/>
      <c r="V129" s="10">
        <f t="shared" si="13"/>
        <v>38555</v>
      </c>
      <c r="W129" s="11"/>
    </row>
    <row r="130" spans="1:23" ht="26.25" x14ac:dyDescent="0.25">
      <c r="A130" s="5" t="s">
        <v>85</v>
      </c>
      <c r="B130" s="5" t="s">
        <v>82</v>
      </c>
      <c r="C130" s="9" t="s">
        <v>29</v>
      </c>
      <c r="D130" s="16">
        <v>6784</v>
      </c>
      <c r="E130" s="16"/>
      <c r="F130" s="16"/>
      <c r="G130" s="16"/>
      <c r="H130" s="16"/>
      <c r="I130" s="16"/>
      <c r="J130" s="16"/>
      <c r="K130" s="16"/>
      <c r="L130" s="23"/>
      <c r="M130" s="16"/>
      <c r="N130" s="10">
        <f t="shared" si="12"/>
        <v>6784</v>
      </c>
      <c r="O130" s="16"/>
      <c r="P130" s="16"/>
      <c r="Q130" s="16"/>
      <c r="R130" s="16"/>
      <c r="S130" s="16"/>
      <c r="T130" s="16"/>
      <c r="U130" s="23"/>
      <c r="V130" s="10">
        <f t="shared" si="13"/>
        <v>6784</v>
      </c>
      <c r="W130" s="11"/>
    </row>
    <row r="131" spans="1:23" x14ac:dyDescent="0.25">
      <c r="A131" s="5" t="s">
        <v>85</v>
      </c>
      <c r="B131" s="5" t="s">
        <v>432</v>
      </c>
      <c r="C131" s="9" t="s">
        <v>29</v>
      </c>
      <c r="D131" s="16"/>
      <c r="E131" s="16"/>
      <c r="F131" s="16"/>
      <c r="G131" s="16"/>
      <c r="H131" s="16"/>
      <c r="I131" s="16"/>
      <c r="J131" s="16"/>
      <c r="K131" s="16">
        <v>1997</v>
      </c>
      <c r="L131" s="23"/>
      <c r="M131" s="16"/>
      <c r="N131" s="10">
        <f t="shared" si="12"/>
        <v>1997</v>
      </c>
      <c r="O131" s="16"/>
      <c r="P131" s="16"/>
      <c r="Q131" s="16"/>
      <c r="R131" s="16"/>
      <c r="S131" s="16"/>
      <c r="T131" s="16"/>
      <c r="U131" s="23"/>
      <c r="V131" s="10">
        <f t="shared" si="13"/>
        <v>1997</v>
      </c>
      <c r="W131" s="11"/>
    </row>
    <row r="132" spans="1:23" ht="26.25" x14ac:dyDescent="0.25">
      <c r="A132" s="5" t="s">
        <v>85</v>
      </c>
      <c r="B132" s="5" t="s">
        <v>223</v>
      </c>
      <c r="C132" s="9" t="s">
        <v>29</v>
      </c>
      <c r="D132" s="16"/>
      <c r="E132" s="16"/>
      <c r="F132" s="16"/>
      <c r="G132" s="16"/>
      <c r="H132" s="16"/>
      <c r="I132" s="16"/>
      <c r="J132" s="16"/>
      <c r="K132" s="16"/>
      <c r="L132" s="23"/>
      <c r="M132" s="16"/>
      <c r="N132" s="10">
        <f t="shared" si="12"/>
        <v>0</v>
      </c>
      <c r="O132" s="16"/>
      <c r="P132" s="16">
        <v>341</v>
      </c>
      <c r="Q132" s="16"/>
      <c r="R132" s="16"/>
      <c r="S132" s="16"/>
      <c r="T132" s="16"/>
      <c r="U132" s="23"/>
      <c r="V132" s="10">
        <f t="shared" si="13"/>
        <v>341</v>
      </c>
      <c r="W132" s="11"/>
    </row>
    <row r="133" spans="1:23" x14ac:dyDescent="0.25">
      <c r="A133" s="5" t="s">
        <v>85</v>
      </c>
      <c r="B133" s="5" t="s">
        <v>93</v>
      </c>
      <c r="C133" s="9" t="s">
        <v>94</v>
      </c>
      <c r="D133" s="16">
        <v>100947</v>
      </c>
      <c r="E133" s="16">
        <v>445</v>
      </c>
      <c r="F133" s="16"/>
      <c r="G133" s="16">
        <v>2788</v>
      </c>
      <c r="H133" s="16">
        <v>5690</v>
      </c>
      <c r="I133" s="16">
        <v>1134</v>
      </c>
      <c r="J133" s="16">
        <v>2407</v>
      </c>
      <c r="K133" s="16">
        <v>35877</v>
      </c>
      <c r="L133" s="16"/>
      <c r="M133" s="16"/>
      <c r="N133" s="10">
        <f t="shared" si="12"/>
        <v>149288</v>
      </c>
      <c r="O133" s="16">
        <v>15</v>
      </c>
      <c r="P133" s="16">
        <v>6254</v>
      </c>
      <c r="Q133" s="16">
        <v>21147</v>
      </c>
      <c r="R133" s="16"/>
      <c r="S133" s="16"/>
      <c r="T133" s="16"/>
      <c r="U133" s="16"/>
      <c r="V133" s="10">
        <f t="shared" si="13"/>
        <v>176704</v>
      </c>
      <c r="W133" s="11"/>
    </row>
    <row r="134" spans="1:23" ht="39" x14ac:dyDescent="0.25">
      <c r="A134" s="5" t="s">
        <v>85</v>
      </c>
      <c r="B134" s="5" t="s">
        <v>95</v>
      </c>
      <c r="C134" s="9" t="s">
        <v>94</v>
      </c>
      <c r="D134" s="16">
        <v>5305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0">
        <f t="shared" si="12"/>
        <v>5305</v>
      </c>
      <c r="O134" s="16"/>
      <c r="P134" s="16"/>
      <c r="Q134" s="16"/>
      <c r="R134" s="16"/>
      <c r="S134" s="16"/>
      <c r="T134" s="16"/>
      <c r="U134" s="16"/>
      <c r="V134" s="10">
        <f t="shared" si="13"/>
        <v>5305</v>
      </c>
      <c r="W134" s="11"/>
    </row>
    <row r="135" spans="1:23" ht="26.25" x14ac:dyDescent="0.25">
      <c r="A135" s="5" t="s">
        <v>85</v>
      </c>
      <c r="B135" s="5" t="s">
        <v>96</v>
      </c>
      <c r="C135" s="9" t="s">
        <v>94</v>
      </c>
      <c r="D135" s="16">
        <v>248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0">
        <f t="shared" si="12"/>
        <v>248</v>
      </c>
      <c r="O135" s="16"/>
      <c r="P135" s="16"/>
      <c r="Q135" s="16"/>
      <c r="R135" s="16"/>
      <c r="S135" s="16"/>
      <c r="T135" s="16"/>
      <c r="U135" s="16"/>
      <c r="V135" s="10">
        <f t="shared" si="13"/>
        <v>248</v>
      </c>
      <c r="W135" s="11"/>
    </row>
    <row r="136" spans="1:23" x14ac:dyDescent="0.25">
      <c r="A136" s="5" t="s">
        <v>85</v>
      </c>
      <c r="B136" s="5" t="s">
        <v>97</v>
      </c>
      <c r="C136" s="9" t="s">
        <v>94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0">
        <f t="shared" si="12"/>
        <v>0</v>
      </c>
      <c r="O136" s="16"/>
      <c r="P136" s="16"/>
      <c r="Q136" s="16"/>
      <c r="R136" s="16"/>
      <c r="S136" s="16"/>
      <c r="T136" s="16"/>
      <c r="U136" s="16"/>
      <c r="V136" s="10">
        <f t="shared" si="13"/>
        <v>0</v>
      </c>
      <c r="W136" s="11"/>
    </row>
    <row r="137" spans="1:23" x14ac:dyDescent="0.25">
      <c r="A137" s="5" t="s">
        <v>85</v>
      </c>
      <c r="B137" s="5" t="s">
        <v>98</v>
      </c>
      <c r="C137" s="9" t="s">
        <v>20</v>
      </c>
      <c r="D137" s="16">
        <v>817</v>
      </c>
      <c r="E137" s="16"/>
      <c r="F137" s="16"/>
      <c r="G137" s="16"/>
      <c r="H137" s="16"/>
      <c r="I137" s="16"/>
      <c r="J137" s="16"/>
      <c r="K137" s="16"/>
      <c r="L137" s="16"/>
      <c r="M137" s="16">
        <v>50</v>
      </c>
      <c r="N137" s="10">
        <f t="shared" si="12"/>
        <v>867</v>
      </c>
      <c r="O137" s="16"/>
      <c r="P137" s="16">
        <v>264</v>
      </c>
      <c r="Q137" s="16">
        <v>235</v>
      </c>
      <c r="R137" s="16"/>
      <c r="S137" s="16"/>
      <c r="T137" s="16"/>
      <c r="U137" s="16"/>
      <c r="V137" s="10">
        <f t="shared" si="13"/>
        <v>1366</v>
      </c>
      <c r="W137" s="11"/>
    </row>
    <row r="138" spans="1:23" x14ac:dyDescent="0.25">
      <c r="A138" s="5" t="s">
        <v>85</v>
      </c>
      <c r="B138" s="5" t="s">
        <v>39</v>
      </c>
      <c r="C138" s="9" t="s">
        <v>34</v>
      </c>
      <c r="D138" s="16"/>
      <c r="E138" s="16">
        <v>42</v>
      </c>
      <c r="F138" s="16"/>
      <c r="G138" s="16"/>
      <c r="H138" s="16"/>
      <c r="I138" s="16"/>
      <c r="J138" s="16">
        <v>6136</v>
      </c>
      <c r="K138" s="16"/>
      <c r="L138" s="16">
        <v>9126</v>
      </c>
      <c r="M138" s="16"/>
      <c r="N138" s="10">
        <f t="shared" si="12"/>
        <v>15304</v>
      </c>
      <c r="O138" s="16"/>
      <c r="P138" s="16"/>
      <c r="Q138" s="16"/>
      <c r="R138" s="16"/>
      <c r="S138" s="16"/>
      <c r="T138" s="16"/>
      <c r="U138" s="16"/>
      <c r="V138" s="10">
        <f t="shared" si="13"/>
        <v>15304</v>
      </c>
      <c r="W138" s="11"/>
    </row>
    <row r="139" spans="1:23" x14ac:dyDescent="0.25">
      <c r="A139" s="5" t="s">
        <v>85</v>
      </c>
      <c r="B139" s="5" t="s">
        <v>42</v>
      </c>
      <c r="C139" s="9" t="s">
        <v>29</v>
      </c>
      <c r="D139" s="16">
        <v>79965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0">
        <f t="shared" si="12"/>
        <v>79965</v>
      </c>
      <c r="O139" s="16"/>
      <c r="P139" s="16"/>
      <c r="Q139" s="16"/>
      <c r="R139" s="16"/>
      <c r="S139" s="16"/>
      <c r="T139" s="16"/>
      <c r="U139" s="16"/>
      <c r="V139" s="10">
        <f t="shared" si="13"/>
        <v>79965</v>
      </c>
      <c r="W139" s="11"/>
    </row>
    <row r="140" spans="1:23" ht="26.25" x14ac:dyDescent="0.25">
      <c r="A140" s="5" t="s">
        <v>85</v>
      </c>
      <c r="B140" s="5" t="s">
        <v>43</v>
      </c>
      <c r="C140" s="9" t="s">
        <v>29</v>
      </c>
      <c r="D140" s="16">
        <v>850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0">
        <f t="shared" si="12"/>
        <v>850</v>
      </c>
      <c r="O140" s="16"/>
      <c r="P140" s="16"/>
      <c r="Q140" s="16"/>
      <c r="R140" s="16"/>
      <c r="S140" s="16"/>
      <c r="T140" s="16"/>
      <c r="U140" s="16"/>
      <c r="V140" s="10">
        <f t="shared" si="13"/>
        <v>850</v>
      </c>
      <c r="W140" s="11"/>
    </row>
    <row r="141" spans="1:23" ht="26.25" x14ac:dyDescent="0.25">
      <c r="A141" s="5" t="s">
        <v>85</v>
      </c>
      <c r="B141" s="5" t="s">
        <v>44</v>
      </c>
      <c r="C141" s="9" t="s">
        <v>45</v>
      </c>
      <c r="D141" s="16">
        <v>3592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0">
        <f t="shared" si="12"/>
        <v>3592</v>
      </c>
      <c r="O141" s="16"/>
      <c r="P141" s="16"/>
      <c r="Q141" s="16"/>
      <c r="R141" s="16"/>
      <c r="S141" s="16"/>
      <c r="T141" s="16"/>
      <c r="U141" s="16"/>
      <c r="V141" s="10">
        <f t="shared" si="13"/>
        <v>3592</v>
      </c>
      <c r="W141" s="11"/>
    </row>
    <row r="142" spans="1:23" ht="26.25" x14ac:dyDescent="0.25">
      <c r="A142" s="5" t="s">
        <v>85</v>
      </c>
      <c r="B142" s="5" t="s">
        <v>46</v>
      </c>
      <c r="C142" s="9" t="s">
        <v>45</v>
      </c>
      <c r="D142" s="16">
        <v>134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0">
        <f t="shared" si="12"/>
        <v>134</v>
      </c>
      <c r="O142" s="16"/>
      <c r="P142" s="16"/>
      <c r="Q142" s="16"/>
      <c r="R142" s="16"/>
      <c r="S142" s="16"/>
      <c r="T142" s="16"/>
      <c r="U142" s="16"/>
      <c r="V142" s="10">
        <f t="shared" si="13"/>
        <v>134</v>
      </c>
      <c r="W142" s="11"/>
    </row>
    <row r="143" spans="1:23" ht="26.25" x14ac:dyDescent="0.25">
      <c r="A143" s="5" t="s">
        <v>85</v>
      </c>
      <c r="B143" s="5" t="s">
        <v>47</v>
      </c>
      <c r="C143" s="9" t="s">
        <v>25</v>
      </c>
      <c r="D143" s="16">
        <v>11532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0">
        <f t="shared" si="12"/>
        <v>11532</v>
      </c>
      <c r="O143" s="16"/>
      <c r="P143" s="16"/>
      <c r="Q143" s="16"/>
      <c r="R143" s="16"/>
      <c r="S143" s="16"/>
      <c r="T143" s="16"/>
      <c r="U143" s="16"/>
      <c r="V143" s="10">
        <f t="shared" si="13"/>
        <v>11532</v>
      </c>
      <c r="W143" s="11"/>
    </row>
    <row r="144" spans="1:23" ht="39" x14ac:dyDescent="0.25">
      <c r="A144" s="5" t="s">
        <v>85</v>
      </c>
      <c r="B144" s="5" t="s">
        <v>48</v>
      </c>
      <c r="C144" s="9" t="s">
        <v>25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0">
        <f t="shared" si="12"/>
        <v>0</v>
      </c>
      <c r="O144" s="16"/>
      <c r="P144" s="16"/>
      <c r="Q144" s="16"/>
      <c r="R144" s="16"/>
      <c r="S144" s="16"/>
      <c r="T144" s="16"/>
      <c r="U144" s="16"/>
      <c r="V144" s="10">
        <f t="shared" si="13"/>
        <v>0</v>
      </c>
      <c r="W144" s="11"/>
    </row>
    <row r="145" spans="1:23" ht="26.25" x14ac:dyDescent="0.25">
      <c r="A145" s="5" t="s">
        <v>85</v>
      </c>
      <c r="B145" s="5" t="s">
        <v>99</v>
      </c>
      <c r="C145" s="9" t="s">
        <v>29</v>
      </c>
      <c r="D145" s="16">
        <v>365760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0">
        <f t="shared" si="12"/>
        <v>365760</v>
      </c>
      <c r="O145" s="16"/>
      <c r="P145" s="16">
        <v>143384</v>
      </c>
      <c r="Q145" s="16"/>
      <c r="R145" s="16"/>
      <c r="S145" s="16"/>
      <c r="T145" s="16"/>
      <c r="U145" s="16"/>
      <c r="V145" s="10">
        <f t="shared" si="13"/>
        <v>509144</v>
      </c>
      <c r="W145" s="11"/>
    </row>
    <row r="146" spans="1:23" ht="26.25" x14ac:dyDescent="0.25">
      <c r="A146" s="5" t="s">
        <v>85</v>
      </c>
      <c r="B146" s="5" t="s">
        <v>100</v>
      </c>
      <c r="C146" s="9" t="s">
        <v>29</v>
      </c>
      <c r="D146" s="16">
        <v>12673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0">
        <f t="shared" si="12"/>
        <v>12673</v>
      </c>
      <c r="O146" s="16"/>
      <c r="P146" s="16"/>
      <c r="Q146" s="16"/>
      <c r="R146" s="16"/>
      <c r="S146" s="16"/>
      <c r="T146" s="16"/>
      <c r="U146" s="16"/>
      <c r="V146" s="10">
        <f t="shared" si="13"/>
        <v>12673</v>
      </c>
      <c r="W146" s="11"/>
    </row>
    <row r="147" spans="1:23" ht="26.25" x14ac:dyDescent="0.25">
      <c r="A147" s="5" t="s">
        <v>85</v>
      </c>
      <c r="B147" s="5" t="s">
        <v>224</v>
      </c>
      <c r="C147" s="9" t="s">
        <v>29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0">
        <f t="shared" si="12"/>
        <v>0</v>
      </c>
      <c r="O147" s="16"/>
      <c r="P147" s="16">
        <v>392</v>
      </c>
      <c r="Q147" s="16"/>
      <c r="R147" s="16"/>
      <c r="S147" s="16"/>
      <c r="T147" s="16"/>
      <c r="U147" s="16"/>
      <c r="V147" s="10">
        <f t="shared" si="13"/>
        <v>392</v>
      </c>
      <c r="W147" s="11"/>
    </row>
    <row r="148" spans="1:23" x14ac:dyDescent="0.25">
      <c r="A148" s="5" t="s">
        <v>85</v>
      </c>
      <c r="B148" s="5" t="s">
        <v>49</v>
      </c>
      <c r="C148" s="9" t="s">
        <v>50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0">
        <f t="shared" si="12"/>
        <v>0</v>
      </c>
      <c r="O148" s="16"/>
      <c r="P148" s="16"/>
      <c r="Q148" s="16"/>
      <c r="R148" s="16"/>
      <c r="S148" s="16"/>
      <c r="T148" s="16">
        <v>3574</v>
      </c>
      <c r="U148" s="16"/>
      <c r="V148" s="10">
        <f t="shared" si="13"/>
        <v>3574</v>
      </c>
      <c r="W148" s="11"/>
    </row>
    <row r="149" spans="1:23" x14ac:dyDescent="0.25">
      <c r="A149" s="5" t="s">
        <v>85</v>
      </c>
      <c r="B149" s="5" t="s">
        <v>51</v>
      </c>
      <c r="C149" s="9"/>
      <c r="D149" s="16">
        <v>8213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0">
        <f t="shared" si="12"/>
        <v>8213</v>
      </c>
      <c r="O149" s="16"/>
      <c r="P149" s="16"/>
      <c r="Q149" s="16"/>
      <c r="R149" s="16"/>
      <c r="S149" s="16"/>
      <c r="T149" s="16"/>
      <c r="U149" s="16"/>
      <c r="V149" s="10">
        <f t="shared" si="13"/>
        <v>8213</v>
      </c>
      <c r="W149" s="11"/>
    </row>
    <row r="150" spans="1:23" x14ac:dyDescent="0.25">
      <c r="A150" s="5" t="s">
        <v>85</v>
      </c>
      <c r="B150" s="5" t="s">
        <v>52</v>
      </c>
      <c r="C150" s="9"/>
      <c r="D150" s="16">
        <v>8927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0">
        <f t="shared" si="12"/>
        <v>8927</v>
      </c>
      <c r="O150" s="16"/>
      <c r="P150" s="16"/>
      <c r="Q150" s="16"/>
      <c r="R150" s="16"/>
      <c r="S150" s="16"/>
      <c r="T150" s="16"/>
      <c r="U150" s="16"/>
      <c r="V150" s="10">
        <f t="shared" si="13"/>
        <v>8927</v>
      </c>
      <c r="W150" s="11"/>
    </row>
    <row r="151" spans="1:23" x14ac:dyDescent="0.25">
      <c r="A151" s="5" t="s">
        <v>85</v>
      </c>
      <c r="B151" s="5" t="s">
        <v>101</v>
      </c>
      <c r="C151" s="9" t="s">
        <v>36</v>
      </c>
      <c r="D151" s="16"/>
      <c r="E151" s="16">
        <v>51</v>
      </c>
      <c r="F151" s="16"/>
      <c r="G151" s="16"/>
      <c r="H151" s="16"/>
      <c r="I151" s="16"/>
      <c r="J151" s="16">
        <v>519</v>
      </c>
      <c r="K151" s="16"/>
      <c r="L151" s="16"/>
      <c r="M151" s="16"/>
      <c r="N151" s="10">
        <f t="shared" si="12"/>
        <v>570</v>
      </c>
      <c r="O151" s="16"/>
      <c r="P151" s="16">
        <v>30</v>
      </c>
      <c r="Q151" s="16">
        <v>15</v>
      </c>
      <c r="R151" s="16"/>
      <c r="S151" s="16"/>
      <c r="T151" s="16"/>
      <c r="U151" s="16"/>
      <c r="V151" s="10">
        <f t="shared" si="13"/>
        <v>615</v>
      </c>
      <c r="W151" s="11"/>
    </row>
    <row r="152" spans="1:23" x14ac:dyDescent="0.25">
      <c r="A152" s="61" t="s">
        <v>85</v>
      </c>
      <c r="B152" s="61" t="s">
        <v>53</v>
      </c>
      <c r="C152" s="63"/>
      <c r="D152" s="58">
        <f t="shared" ref="D152:V152" si="14">SUM(D114:D151)</f>
        <v>890649</v>
      </c>
      <c r="E152" s="58">
        <f t="shared" si="14"/>
        <v>3495</v>
      </c>
      <c r="F152" s="58">
        <f t="shared" si="14"/>
        <v>18745</v>
      </c>
      <c r="G152" s="58">
        <f t="shared" si="14"/>
        <v>4686</v>
      </c>
      <c r="H152" s="58">
        <f t="shared" si="14"/>
        <v>18684</v>
      </c>
      <c r="I152" s="58">
        <f t="shared" si="14"/>
        <v>4791</v>
      </c>
      <c r="J152" s="58">
        <f t="shared" si="14"/>
        <v>20097</v>
      </c>
      <c r="K152" s="58">
        <f t="shared" si="14"/>
        <v>44592</v>
      </c>
      <c r="L152" s="58">
        <f t="shared" si="14"/>
        <v>9126</v>
      </c>
      <c r="M152" s="58">
        <f t="shared" si="14"/>
        <v>767</v>
      </c>
      <c r="N152" s="58">
        <f t="shared" si="14"/>
        <v>1015632</v>
      </c>
      <c r="O152" s="58">
        <f t="shared" si="14"/>
        <v>335</v>
      </c>
      <c r="P152" s="58">
        <f t="shared" si="14"/>
        <v>204548</v>
      </c>
      <c r="Q152" s="58">
        <f t="shared" si="14"/>
        <v>48146</v>
      </c>
      <c r="R152" s="58">
        <f t="shared" si="14"/>
        <v>0</v>
      </c>
      <c r="S152" s="58">
        <f t="shared" si="14"/>
        <v>0</v>
      </c>
      <c r="T152" s="58">
        <f t="shared" si="14"/>
        <v>3574</v>
      </c>
      <c r="U152" s="58">
        <f t="shared" si="14"/>
        <v>0</v>
      </c>
      <c r="V152" s="58">
        <f t="shared" si="14"/>
        <v>1272235</v>
      </c>
      <c r="W152" s="11"/>
    </row>
    <row r="153" spans="1:23" x14ac:dyDescent="0.25">
      <c r="A153" s="5" t="s">
        <v>102</v>
      </c>
      <c r="B153" s="5" t="s">
        <v>11</v>
      </c>
      <c r="C153" s="9" t="s">
        <v>12</v>
      </c>
      <c r="D153" s="16">
        <v>65079</v>
      </c>
      <c r="E153" s="16">
        <v>1090</v>
      </c>
      <c r="F153" s="16"/>
      <c r="G153" s="16">
        <v>416</v>
      </c>
      <c r="H153" s="16">
        <v>2590</v>
      </c>
      <c r="I153" s="16"/>
      <c r="J153" s="16">
        <v>3200</v>
      </c>
      <c r="K153" s="16"/>
      <c r="L153" s="16"/>
      <c r="M153" s="16"/>
      <c r="N153" s="10">
        <f t="shared" ref="N153:N196" si="15">D153+E153+F153+G153+H153+I153+J153+K153+L153+M153</f>
        <v>72375</v>
      </c>
      <c r="O153" s="16">
        <v>25</v>
      </c>
      <c r="P153" s="16">
        <v>8220</v>
      </c>
      <c r="Q153" s="16">
        <v>5550</v>
      </c>
      <c r="R153" s="16"/>
      <c r="S153" s="16"/>
      <c r="T153" s="16"/>
      <c r="U153" s="16">
        <v>115</v>
      </c>
      <c r="V153" s="10">
        <f t="shared" ref="V153:V196" si="16">N153+O153+P153+Q153+R153+S153+T153+U153</f>
        <v>86285</v>
      </c>
      <c r="W153" s="11"/>
    </row>
    <row r="154" spans="1:23" x14ac:dyDescent="0.25">
      <c r="A154" s="5" t="s">
        <v>102</v>
      </c>
      <c r="B154" s="5" t="s">
        <v>103</v>
      </c>
      <c r="C154" s="9" t="s">
        <v>12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0">
        <f t="shared" si="15"/>
        <v>0</v>
      </c>
      <c r="O154" s="16"/>
      <c r="P154" s="16">
        <v>450</v>
      </c>
      <c r="Q154" s="16">
        <v>400</v>
      </c>
      <c r="R154" s="16"/>
      <c r="S154" s="16"/>
      <c r="T154" s="16"/>
      <c r="U154" s="16"/>
      <c r="V154" s="10">
        <f t="shared" si="16"/>
        <v>850</v>
      </c>
      <c r="W154" s="11"/>
    </row>
    <row r="155" spans="1:23" x14ac:dyDescent="0.25">
      <c r="A155" s="5" t="s">
        <v>102</v>
      </c>
      <c r="B155" s="5" t="s">
        <v>104</v>
      </c>
      <c r="C155" s="9" t="s">
        <v>105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0">
        <f t="shared" si="15"/>
        <v>0</v>
      </c>
      <c r="O155" s="16"/>
      <c r="P155" s="16"/>
      <c r="Q155" s="16"/>
      <c r="R155" s="16"/>
      <c r="S155" s="16"/>
      <c r="T155" s="16"/>
      <c r="U155" s="16"/>
      <c r="V155" s="10">
        <f t="shared" si="16"/>
        <v>0</v>
      </c>
      <c r="W155" s="11"/>
    </row>
    <row r="156" spans="1:23" x14ac:dyDescent="0.25">
      <c r="A156" s="5" t="s">
        <v>102</v>
      </c>
      <c r="B156" s="5" t="s">
        <v>106</v>
      </c>
      <c r="C156" s="9" t="s">
        <v>105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0">
        <f t="shared" si="15"/>
        <v>0</v>
      </c>
      <c r="O156" s="16"/>
      <c r="P156" s="16">
        <v>711</v>
      </c>
      <c r="Q156" s="16"/>
      <c r="R156" s="16"/>
      <c r="S156" s="16"/>
      <c r="T156" s="16"/>
      <c r="U156" s="16"/>
      <c r="V156" s="10">
        <f t="shared" si="16"/>
        <v>711</v>
      </c>
      <c r="W156" s="11"/>
    </row>
    <row r="157" spans="1:23" x14ac:dyDescent="0.25">
      <c r="A157" s="5" t="s">
        <v>102</v>
      </c>
      <c r="B157" s="5" t="s">
        <v>37</v>
      </c>
      <c r="C157" s="9" t="s">
        <v>38</v>
      </c>
      <c r="D157" s="16"/>
      <c r="E157" s="16">
        <v>216</v>
      </c>
      <c r="F157" s="16">
        <v>550</v>
      </c>
      <c r="G157" s="16">
        <v>45</v>
      </c>
      <c r="H157" s="16">
        <v>215</v>
      </c>
      <c r="I157" s="16"/>
      <c r="J157" s="16">
        <v>175</v>
      </c>
      <c r="K157" s="16"/>
      <c r="L157" s="16"/>
      <c r="M157" s="16"/>
      <c r="N157" s="10">
        <f t="shared" si="15"/>
        <v>1201</v>
      </c>
      <c r="O157" s="16"/>
      <c r="P157" s="16">
        <v>220</v>
      </c>
      <c r="Q157" s="16">
        <v>60</v>
      </c>
      <c r="R157" s="16"/>
      <c r="S157" s="16"/>
      <c r="T157" s="16"/>
      <c r="U157" s="16"/>
      <c r="V157" s="10">
        <f t="shared" si="16"/>
        <v>1481</v>
      </c>
      <c r="W157" s="11"/>
    </row>
    <row r="158" spans="1:23" x14ac:dyDescent="0.25">
      <c r="A158" s="5" t="s">
        <v>102</v>
      </c>
      <c r="B158" s="5" t="s">
        <v>98</v>
      </c>
      <c r="C158" s="9" t="s">
        <v>20</v>
      </c>
      <c r="D158" s="16">
        <v>13018</v>
      </c>
      <c r="E158" s="16"/>
      <c r="F158" s="16"/>
      <c r="G158" s="16"/>
      <c r="H158" s="16"/>
      <c r="I158" s="16"/>
      <c r="J158" s="16">
        <v>3900</v>
      </c>
      <c r="K158" s="16"/>
      <c r="L158" s="16"/>
      <c r="M158" s="16"/>
      <c r="N158" s="10">
        <f t="shared" si="15"/>
        <v>16918</v>
      </c>
      <c r="O158" s="16"/>
      <c r="P158" s="16">
        <v>3950</v>
      </c>
      <c r="Q158" s="16">
        <v>2300</v>
      </c>
      <c r="R158" s="16"/>
      <c r="S158" s="16"/>
      <c r="T158" s="16">
        <v>500</v>
      </c>
      <c r="U158" s="16"/>
      <c r="V158" s="10">
        <f t="shared" si="16"/>
        <v>23668</v>
      </c>
      <c r="W158" s="11"/>
    </row>
    <row r="159" spans="1:23" x14ac:dyDescent="0.25">
      <c r="A159" s="5" t="s">
        <v>102</v>
      </c>
      <c r="B159" s="5" t="s">
        <v>21</v>
      </c>
      <c r="C159" s="9" t="s">
        <v>22</v>
      </c>
      <c r="D159" s="16">
        <v>9085</v>
      </c>
      <c r="E159" s="16">
        <v>620</v>
      </c>
      <c r="F159" s="16">
        <v>890</v>
      </c>
      <c r="G159" s="16">
        <v>32</v>
      </c>
      <c r="H159" s="16">
        <v>715</v>
      </c>
      <c r="I159" s="16"/>
      <c r="J159" s="16">
        <v>27</v>
      </c>
      <c r="K159" s="16"/>
      <c r="L159" s="16"/>
      <c r="M159" s="16"/>
      <c r="N159" s="10">
        <f t="shared" si="15"/>
        <v>11369</v>
      </c>
      <c r="O159" s="16">
        <v>50</v>
      </c>
      <c r="P159" s="16">
        <v>850</v>
      </c>
      <c r="Q159" s="16">
        <v>750</v>
      </c>
      <c r="R159" s="16">
        <v>3578</v>
      </c>
      <c r="S159" s="16"/>
      <c r="T159" s="16"/>
      <c r="U159" s="16"/>
      <c r="V159" s="10">
        <f t="shared" si="16"/>
        <v>16597</v>
      </c>
      <c r="W159" s="11"/>
    </row>
    <row r="160" spans="1:23" x14ac:dyDescent="0.25">
      <c r="A160" s="5" t="s">
        <v>102</v>
      </c>
      <c r="B160" s="5" t="s">
        <v>23</v>
      </c>
      <c r="C160" s="9" t="s">
        <v>22</v>
      </c>
      <c r="D160" s="16">
        <v>28325</v>
      </c>
      <c r="E160" s="16">
        <v>370</v>
      </c>
      <c r="F160" s="16">
        <v>2615</v>
      </c>
      <c r="G160" s="16">
        <v>306</v>
      </c>
      <c r="H160" s="16">
        <v>1350</v>
      </c>
      <c r="I160" s="16"/>
      <c r="J160" s="16">
        <v>1050</v>
      </c>
      <c r="K160" s="16"/>
      <c r="L160" s="16"/>
      <c r="M160" s="16"/>
      <c r="N160" s="10">
        <f t="shared" si="15"/>
        <v>34016</v>
      </c>
      <c r="O160" s="16">
        <v>50</v>
      </c>
      <c r="P160" s="16">
        <v>6500</v>
      </c>
      <c r="Q160" s="16">
        <v>2700</v>
      </c>
      <c r="R160" s="16"/>
      <c r="S160" s="16"/>
      <c r="T160" s="16"/>
      <c r="U160" s="16"/>
      <c r="V160" s="10">
        <f t="shared" si="16"/>
        <v>43266</v>
      </c>
      <c r="W160" s="11"/>
    </row>
    <row r="161" spans="1:23" ht="26.25" x14ac:dyDescent="0.25">
      <c r="A161" s="5" t="s">
        <v>102</v>
      </c>
      <c r="B161" s="5" t="s">
        <v>80</v>
      </c>
      <c r="C161" s="12" t="s">
        <v>22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0">
        <f t="shared" si="15"/>
        <v>0</v>
      </c>
      <c r="O161" s="16"/>
      <c r="P161" s="16"/>
      <c r="Q161" s="16"/>
      <c r="R161" s="16"/>
      <c r="S161" s="16"/>
      <c r="T161" s="16"/>
      <c r="U161" s="16"/>
      <c r="V161" s="10">
        <f t="shared" si="16"/>
        <v>0</v>
      </c>
      <c r="W161" s="11"/>
    </row>
    <row r="162" spans="1:23" x14ac:dyDescent="0.25">
      <c r="A162" s="5" t="s">
        <v>102</v>
      </c>
      <c r="B162" s="5" t="s">
        <v>107</v>
      </c>
      <c r="C162" s="9" t="s">
        <v>22</v>
      </c>
      <c r="D162" s="16">
        <v>10293</v>
      </c>
      <c r="E162" s="16">
        <v>340</v>
      </c>
      <c r="F162" s="16"/>
      <c r="G162" s="16">
        <v>202</v>
      </c>
      <c r="H162" s="16">
        <v>713</v>
      </c>
      <c r="I162" s="16">
        <v>575</v>
      </c>
      <c r="J162" s="16">
        <v>100</v>
      </c>
      <c r="K162" s="16"/>
      <c r="L162" s="16"/>
      <c r="M162" s="16"/>
      <c r="N162" s="10">
        <f t="shared" si="15"/>
        <v>12223</v>
      </c>
      <c r="O162" s="16">
        <v>50</v>
      </c>
      <c r="P162" s="16">
        <v>1650</v>
      </c>
      <c r="Q162" s="16">
        <v>1100</v>
      </c>
      <c r="R162" s="16"/>
      <c r="S162" s="16"/>
      <c r="T162" s="16"/>
      <c r="U162" s="16"/>
      <c r="V162" s="10">
        <f t="shared" si="16"/>
        <v>15023</v>
      </c>
      <c r="W162" s="11"/>
    </row>
    <row r="163" spans="1:23" x14ac:dyDescent="0.25">
      <c r="A163" s="5" t="s">
        <v>102</v>
      </c>
      <c r="B163" s="5" t="s">
        <v>108</v>
      </c>
      <c r="C163" s="9" t="s">
        <v>25</v>
      </c>
      <c r="D163" s="16">
        <v>47817</v>
      </c>
      <c r="E163" s="16">
        <v>850</v>
      </c>
      <c r="F163" s="16">
        <v>7881</v>
      </c>
      <c r="G163" s="16">
        <v>469</v>
      </c>
      <c r="H163" s="16">
        <v>5400</v>
      </c>
      <c r="I163" s="16"/>
      <c r="J163" s="16">
        <v>1100</v>
      </c>
      <c r="K163" s="16">
        <v>10229</v>
      </c>
      <c r="L163" s="16"/>
      <c r="M163" s="16"/>
      <c r="N163" s="10">
        <f t="shared" si="15"/>
        <v>73746</v>
      </c>
      <c r="O163" s="16">
        <v>50</v>
      </c>
      <c r="P163" s="16">
        <v>6550</v>
      </c>
      <c r="Q163" s="16">
        <v>6500</v>
      </c>
      <c r="R163" s="16"/>
      <c r="S163" s="16"/>
      <c r="T163" s="16"/>
      <c r="U163" s="16"/>
      <c r="V163" s="10">
        <f t="shared" si="16"/>
        <v>86846</v>
      </c>
      <c r="W163" s="11"/>
    </row>
    <row r="164" spans="1:23" ht="26.25" x14ac:dyDescent="0.25">
      <c r="A164" s="5" t="s">
        <v>102</v>
      </c>
      <c r="B164" s="5" t="s">
        <v>26</v>
      </c>
      <c r="C164" s="9" t="s">
        <v>25</v>
      </c>
      <c r="D164" s="16">
        <v>50120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0">
        <f t="shared" si="15"/>
        <v>50120</v>
      </c>
      <c r="O164" s="16"/>
      <c r="P164" s="16"/>
      <c r="Q164" s="16"/>
      <c r="R164" s="16"/>
      <c r="S164" s="16"/>
      <c r="T164" s="16"/>
      <c r="U164" s="16"/>
      <c r="V164" s="10">
        <f t="shared" si="16"/>
        <v>50120</v>
      </c>
      <c r="W164" s="11"/>
    </row>
    <row r="165" spans="1:23" ht="39" x14ac:dyDescent="0.25">
      <c r="A165" s="5" t="s">
        <v>102</v>
      </c>
      <c r="B165" s="5" t="s">
        <v>27</v>
      </c>
      <c r="C165" s="9" t="s">
        <v>25</v>
      </c>
      <c r="D165" s="16">
        <v>254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0">
        <f t="shared" si="15"/>
        <v>254</v>
      </c>
      <c r="O165" s="16"/>
      <c r="P165" s="16"/>
      <c r="Q165" s="16"/>
      <c r="R165" s="16"/>
      <c r="S165" s="16"/>
      <c r="T165" s="16"/>
      <c r="U165" s="16"/>
      <c r="V165" s="10">
        <f t="shared" si="16"/>
        <v>254</v>
      </c>
      <c r="W165" s="11"/>
    </row>
    <row r="166" spans="1:23" x14ac:dyDescent="0.25">
      <c r="A166" s="5" t="s">
        <v>102</v>
      </c>
      <c r="B166" s="5" t="s">
        <v>28</v>
      </c>
      <c r="C166" s="9" t="s">
        <v>29</v>
      </c>
      <c r="D166" s="16">
        <v>27439</v>
      </c>
      <c r="E166" s="16">
        <v>910</v>
      </c>
      <c r="F166" s="16">
        <v>19920</v>
      </c>
      <c r="G166" s="16">
        <v>2165</v>
      </c>
      <c r="H166" s="16">
        <v>6050</v>
      </c>
      <c r="I166" s="16"/>
      <c r="J166" s="16">
        <v>2020</v>
      </c>
      <c r="K166" s="16">
        <v>3211</v>
      </c>
      <c r="L166" s="16"/>
      <c r="M166" s="16"/>
      <c r="N166" s="10">
        <f t="shared" si="15"/>
        <v>61715</v>
      </c>
      <c r="O166" s="16">
        <v>500</v>
      </c>
      <c r="P166" s="16">
        <v>15500</v>
      </c>
      <c r="Q166" s="16">
        <v>12850</v>
      </c>
      <c r="R166" s="16"/>
      <c r="S166" s="16"/>
      <c r="T166" s="16"/>
      <c r="U166" s="16"/>
      <c r="V166" s="10">
        <f t="shared" si="16"/>
        <v>90565</v>
      </c>
      <c r="W166" s="11"/>
    </row>
    <row r="167" spans="1:23" x14ac:dyDescent="0.25">
      <c r="A167" s="5" t="s">
        <v>102</v>
      </c>
      <c r="B167" s="5" t="s">
        <v>432</v>
      </c>
      <c r="C167" s="9" t="s">
        <v>29</v>
      </c>
      <c r="D167" s="16"/>
      <c r="E167" s="16"/>
      <c r="F167" s="16"/>
      <c r="G167" s="16"/>
      <c r="H167" s="16"/>
      <c r="I167" s="16"/>
      <c r="J167" s="16"/>
      <c r="K167" s="16">
        <v>2428</v>
      </c>
      <c r="L167" s="16"/>
      <c r="M167" s="16"/>
      <c r="N167" s="10">
        <f t="shared" si="15"/>
        <v>2428</v>
      </c>
      <c r="O167" s="16"/>
      <c r="P167" s="16"/>
      <c r="Q167" s="16"/>
      <c r="R167" s="16"/>
      <c r="S167" s="16"/>
      <c r="T167" s="16"/>
      <c r="U167" s="16"/>
      <c r="V167" s="10">
        <f t="shared" si="16"/>
        <v>2428</v>
      </c>
      <c r="W167" s="11"/>
    </row>
    <row r="168" spans="1:23" ht="26.25" x14ac:dyDescent="0.25">
      <c r="A168" s="5" t="s">
        <v>102</v>
      </c>
      <c r="B168" s="5" t="s">
        <v>109</v>
      </c>
      <c r="C168" s="13" t="s">
        <v>41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0">
        <f t="shared" si="15"/>
        <v>0</v>
      </c>
      <c r="O168" s="16"/>
      <c r="P168" s="16">
        <v>1720</v>
      </c>
      <c r="Q168" s="16">
        <v>100</v>
      </c>
      <c r="R168" s="16"/>
      <c r="S168" s="16"/>
      <c r="T168" s="16"/>
      <c r="U168" s="16"/>
      <c r="V168" s="10">
        <f t="shared" si="16"/>
        <v>1820</v>
      </c>
      <c r="W168" s="11"/>
    </row>
    <row r="169" spans="1:23" ht="26.25" x14ac:dyDescent="0.25">
      <c r="A169" s="5" t="s">
        <v>102</v>
      </c>
      <c r="B169" s="5" t="s">
        <v>30</v>
      </c>
      <c r="C169" s="9" t="s">
        <v>29</v>
      </c>
      <c r="D169" s="16">
        <v>0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0">
        <f t="shared" si="15"/>
        <v>0</v>
      </c>
      <c r="O169" s="16"/>
      <c r="P169" s="16"/>
      <c r="Q169" s="16"/>
      <c r="R169" s="16"/>
      <c r="S169" s="16"/>
      <c r="T169" s="16"/>
      <c r="U169" s="16"/>
      <c r="V169" s="10">
        <f t="shared" si="16"/>
        <v>0</v>
      </c>
      <c r="W169" s="11"/>
    </row>
    <row r="170" spans="1:23" x14ac:dyDescent="0.25">
      <c r="A170" s="5" t="s">
        <v>102</v>
      </c>
      <c r="B170" s="5" t="s">
        <v>32</v>
      </c>
      <c r="C170" s="9" t="s">
        <v>29</v>
      </c>
      <c r="D170" s="16"/>
      <c r="E170" s="16"/>
      <c r="F170" s="16"/>
      <c r="G170" s="16"/>
      <c r="H170" s="16"/>
      <c r="I170" s="16"/>
      <c r="J170" s="16"/>
      <c r="K170" s="16">
        <v>2400</v>
      </c>
      <c r="L170" s="16"/>
      <c r="M170" s="16"/>
      <c r="N170" s="10">
        <f t="shared" si="15"/>
        <v>2400</v>
      </c>
      <c r="O170" s="16"/>
      <c r="P170" s="16"/>
      <c r="Q170" s="16"/>
      <c r="R170" s="16"/>
      <c r="S170" s="16"/>
      <c r="T170" s="16"/>
      <c r="U170" s="16"/>
      <c r="V170" s="10">
        <f t="shared" si="16"/>
        <v>2400</v>
      </c>
      <c r="W170" s="11"/>
    </row>
    <row r="171" spans="1:23" x14ac:dyDescent="0.25">
      <c r="A171" s="5" t="s">
        <v>102</v>
      </c>
      <c r="B171" s="5" t="s">
        <v>222</v>
      </c>
      <c r="C171" s="9" t="s">
        <v>29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0">
        <f t="shared" si="15"/>
        <v>0</v>
      </c>
      <c r="O171" s="16"/>
      <c r="P171" s="16">
        <v>511</v>
      </c>
      <c r="Q171" s="16"/>
      <c r="R171" s="16"/>
      <c r="S171" s="16"/>
      <c r="T171" s="16"/>
      <c r="U171" s="16"/>
      <c r="V171" s="10">
        <f t="shared" si="16"/>
        <v>511</v>
      </c>
      <c r="W171" s="11"/>
    </row>
    <row r="172" spans="1:23" ht="26.25" x14ac:dyDescent="0.25">
      <c r="A172" s="5" t="s">
        <v>102</v>
      </c>
      <c r="B172" s="5" t="s">
        <v>110</v>
      </c>
      <c r="C172" s="9" t="s">
        <v>29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0">
        <f t="shared" si="15"/>
        <v>0</v>
      </c>
      <c r="O172" s="16"/>
      <c r="P172" s="16">
        <v>430</v>
      </c>
      <c r="Q172" s="16"/>
      <c r="R172" s="16"/>
      <c r="S172" s="16"/>
      <c r="T172" s="16"/>
      <c r="U172" s="16"/>
      <c r="V172" s="10">
        <f t="shared" si="16"/>
        <v>430</v>
      </c>
      <c r="W172" s="11"/>
    </row>
    <row r="173" spans="1:23" x14ac:dyDescent="0.25">
      <c r="A173" s="5" t="s">
        <v>102</v>
      </c>
      <c r="B173" s="5" t="s">
        <v>111</v>
      </c>
      <c r="C173" s="9" t="s">
        <v>34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0">
        <f t="shared" si="15"/>
        <v>0</v>
      </c>
      <c r="O173" s="16"/>
      <c r="P173" s="16"/>
      <c r="Q173" s="16"/>
      <c r="R173" s="16"/>
      <c r="S173" s="16"/>
      <c r="T173" s="16"/>
      <c r="U173" s="16"/>
      <c r="V173" s="10">
        <f t="shared" si="16"/>
        <v>0</v>
      </c>
      <c r="W173" s="11"/>
    </row>
    <row r="174" spans="1:23" x14ac:dyDescent="0.25">
      <c r="A174" s="5" t="s">
        <v>102</v>
      </c>
      <c r="B174" s="5" t="s">
        <v>39</v>
      </c>
      <c r="C174" s="9" t="s">
        <v>34</v>
      </c>
      <c r="D174" s="16"/>
      <c r="E174" s="16">
        <v>5</v>
      </c>
      <c r="F174" s="16"/>
      <c r="G174" s="16"/>
      <c r="H174" s="16"/>
      <c r="I174" s="16"/>
      <c r="J174" s="16">
        <v>14040</v>
      </c>
      <c r="K174" s="16"/>
      <c r="L174" s="16">
        <v>12705</v>
      </c>
      <c r="M174" s="16"/>
      <c r="N174" s="10">
        <f t="shared" si="15"/>
        <v>26750</v>
      </c>
      <c r="O174" s="16"/>
      <c r="P174" s="16"/>
      <c r="Q174" s="16"/>
      <c r="R174" s="16"/>
      <c r="S174" s="16"/>
      <c r="T174" s="16"/>
      <c r="U174" s="16"/>
      <c r="V174" s="10">
        <f t="shared" si="16"/>
        <v>26750</v>
      </c>
      <c r="W174" s="11"/>
    </row>
    <row r="175" spans="1:23" ht="26.25" x14ac:dyDescent="0.25">
      <c r="A175" s="5" t="s">
        <v>102</v>
      </c>
      <c r="B175" s="5" t="s">
        <v>112</v>
      </c>
      <c r="C175" s="9" t="s">
        <v>34</v>
      </c>
      <c r="D175" s="16"/>
      <c r="E175" s="16"/>
      <c r="F175" s="16"/>
      <c r="G175" s="16"/>
      <c r="H175" s="16"/>
      <c r="I175" s="16"/>
      <c r="J175" s="16"/>
      <c r="K175" s="16"/>
      <c r="L175" s="16">
        <v>9500</v>
      </c>
      <c r="M175" s="16"/>
      <c r="N175" s="10">
        <f t="shared" si="15"/>
        <v>9500</v>
      </c>
      <c r="O175" s="16"/>
      <c r="P175" s="16"/>
      <c r="Q175" s="16"/>
      <c r="R175" s="16"/>
      <c r="S175" s="16"/>
      <c r="T175" s="16"/>
      <c r="U175" s="16"/>
      <c r="V175" s="10">
        <f t="shared" si="16"/>
        <v>9500</v>
      </c>
      <c r="W175" s="11"/>
    </row>
    <row r="176" spans="1:23" x14ac:dyDescent="0.25">
      <c r="A176" s="5" t="s">
        <v>102</v>
      </c>
      <c r="B176" s="5" t="s">
        <v>35</v>
      </c>
      <c r="C176" s="9" t="s">
        <v>36</v>
      </c>
      <c r="D176" s="16"/>
      <c r="E176" s="16">
        <v>210</v>
      </c>
      <c r="F176" s="16">
        <v>1550</v>
      </c>
      <c r="G176" s="16">
        <v>22</v>
      </c>
      <c r="H176" s="16">
        <v>410</v>
      </c>
      <c r="I176" s="16"/>
      <c r="J176" s="16">
        <v>1370</v>
      </c>
      <c r="K176" s="16"/>
      <c r="L176" s="16"/>
      <c r="M176" s="16"/>
      <c r="N176" s="10">
        <f t="shared" si="15"/>
        <v>3562</v>
      </c>
      <c r="O176" s="16"/>
      <c r="P176" s="16">
        <v>320</v>
      </c>
      <c r="Q176" s="16">
        <v>350</v>
      </c>
      <c r="R176" s="16"/>
      <c r="S176" s="16"/>
      <c r="T176" s="16"/>
      <c r="U176" s="16"/>
      <c r="V176" s="10">
        <f t="shared" si="16"/>
        <v>4232</v>
      </c>
      <c r="W176" s="11"/>
    </row>
    <row r="177" spans="1:23" ht="26.25" x14ac:dyDescent="0.25">
      <c r="A177" s="5" t="s">
        <v>102</v>
      </c>
      <c r="B177" s="5" t="s">
        <v>113</v>
      </c>
      <c r="C177" s="9" t="s">
        <v>36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0">
        <f t="shared" si="15"/>
        <v>0</v>
      </c>
      <c r="O177" s="16"/>
      <c r="P177" s="16">
        <v>550</v>
      </c>
      <c r="Q177" s="16">
        <v>345</v>
      </c>
      <c r="R177" s="16"/>
      <c r="S177" s="16"/>
      <c r="T177" s="16"/>
      <c r="U177" s="16"/>
      <c r="V177" s="10">
        <f t="shared" si="16"/>
        <v>895</v>
      </c>
      <c r="W177" s="11"/>
    </row>
    <row r="178" spans="1:23" ht="26.25" x14ac:dyDescent="0.25">
      <c r="A178" s="5" t="s">
        <v>102</v>
      </c>
      <c r="B178" s="5" t="s">
        <v>114</v>
      </c>
      <c r="C178" s="12" t="s">
        <v>36</v>
      </c>
      <c r="D178" s="16"/>
      <c r="E178" s="16">
        <v>95</v>
      </c>
      <c r="F178" s="16"/>
      <c r="G178" s="16">
        <v>25</v>
      </c>
      <c r="H178" s="16">
        <v>350</v>
      </c>
      <c r="I178" s="16">
        <v>275</v>
      </c>
      <c r="J178" s="16">
        <v>260</v>
      </c>
      <c r="K178" s="16"/>
      <c r="L178" s="16"/>
      <c r="M178" s="16"/>
      <c r="N178" s="10">
        <f t="shared" si="15"/>
        <v>1005</v>
      </c>
      <c r="O178" s="16">
        <v>20</v>
      </c>
      <c r="P178" s="16">
        <v>275</v>
      </c>
      <c r="Q178" s="16">
        <v>472</v>
      </c>
      <c r="R178" s="16"/>
      <c r="S178" s="16"/>
      <c r="T178" s="16"/>
      <c r="U178" s="16"/>
      <c r="V178" s="10">
        <f t="shared" si="16"/>
        <v>1772</v>
      </c>
      <c r="W178" s="11"/>
    </row>
    <row r="179" spans="1:23" x14ac:dyDescent="0.25">
      <c r="A179" s="5" t="s">
        <v>102</v>
      </c>
      <c r="B179" s="5" t="s">
        <v>115</v>
      </c>
      <c r="C179" s="9" t="s">
        <v>14</v>
      </c>
      <c r="D179" s="16"/>
      <c r="E179" s="16"/>
      <c r="F179" s="16"/>
      <c r="G179" s="16"/>
      <c r="H179" s="16">
        <v>1030</v>
      </c>
      <c r="I179" s="16">
        <v>6418</v>
      </c>
      <c r="J179" s="16"/>
      <c r="K179" s="16"/>
      <c r="L179" s="16"/>
      <c r="M179" s="16"/>
      <c r="N179" s="10">
        <f t="shared" si="15"/>
        <v>7448</v>
      </c>
      <c r="O179" s="16"/>
      <c r="P179" s="16">
        <v>3350</v>
      </c>
      <c r="Q179" s="16">
        <v>630</v>
      </c>
      <c r="R179" s="16"/>
      <c r="S179" s="16"/>
      <c r="T179" s="16"/>
      <c r="U179" s="16"/>
      <c r="V179" s="10">
        <f t="shared" si="16"/>
        <v>11428</v>
      </c>
      <c r="W179" s="11"/>
    </row>
    <row r="180" spans="1:23" x14ac:dyDescent="0.25">
      <c r="A180" s="5" t="s">
        <v>102</v>
      </c>
      <c r="B180" s="5" t="s">
        <v>116</v>
      </c>
      <c r="C180" s="9" t="s">
        <v>14</v>
      </c>
      <c r="D180" s="16"/>
      <c r="E180" s="16"/>
      <c r="F180" s="16"/>
      <c r="G180" s="16"/>
      <c r="H180" s="16"/>
      <c r="I180" s="16"/>
      <c r="J180" s="16">
        <v>510</v>
      </c>
      <c r="K180" s="16"/>
      <c r="L180" s="16"/>
      <c r="M180" s="16"/>
      <c r="N180" s="10">
        <f t="shared" si="15"/>
        <v>510</v>
      </c>
      <c r="O180" s="16"/>
      <c r="P180" s="16">
        <v>12000</v>
      </c>
      <c r="Q180" s="16">
        <v>1350</v>
      </c>
      <c r="R180" s="16"/>
      <c r="S180" s="16"/>
      <c r="T180" s="16"/>
      <c r="U180" s="16"/>
      <c r="V180" s="10">
        <f t="shared" si="16"/>
        <v>13860</v>
      </c>
      <c r="W180" s="11"/>
    </row>
    <row r="181" spans="1:23" ht="39" x14ac:dyDescent="0.25">
      <c r="A181" s="5" t="s">
        <v>102</v>
      </c>
      <c r="B181" s="5" t="s">
        <v>117</v>
      </c>
      <c r="C181" s="14" t="s">
        <v>118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0">
        <f t="shared" si="15"/>
        <v>0</v>
      </c>
      <c r="O181" s="16"/>
      <c r="P181" s="16"/>
      <c r="Q181" s="16"/>
      <c r="R181" s="16"/>
      <c r="S181" s="16"/>
      <c r="T181" s="16"/>
      <c r="U181" s="16"/>
      <c r="V181" s="10">
        <f t="shared" si="16"/>
        <v>0</v>
      </c>
      <c r="W181" s="11"/>
    </row>
    <row r="182" spans="1:23" x14ac:dyDescent="0.25">
      <c r="A182" s="5" t="s">
        <v>102</v>
      </c>
      <c r="B182" s="5" t="s">
        <v>119</v>
      </c>
      <c r="C182" s="13" t="s">
        <v>120</v>
      </c>
      <c r="D182" s="16"/>
      <c r="E182" s="16"/>
      <c r="F182" s="16">
        <v>1450</v>
      </c>
      <c r="G182" s="16"/>
      <c r="H182" s="16"/>
      <c r="I182" s="16"/>
      <c r="J182" s="16"/>
      <c r="K182" s="16"/>
      <c r="L182" s="16"/>
      <c r="M182" s="16"/>
      <c r="N182" s="10">
        <f t="shared" si="15"/>
        <v>1450</v>
      </c>
      <c r="O182" s="16"/>
      <c r="P182" s="16">
        <v>1550</v>
      </c>
      <c r="Q182" s="16"/>
      <c r="R182" s="16"/>
      <c r="S182" s="16"/>
      <c r="T182" s="16"/>
      <c r="U182" s="16"/>
      <c r="V182" s="10">
        <f t="shared" si="16"/>
        <v>3000</v>
      </c>
      <c r="W182" s="11"/>
    </row>
    <row r="183" spans="1:23" ht="26.25" x14ac:dyDescent="0.25">
      <c r="A183" s="5" t="s">
        <v>102</v>
      </c>
      <c r="B183" s="5" t="s">
        <v>16</v>
      </c>
      <c r="C183" s="12" t="s">
        <v>14</v>
      </c>
      <c r="D183" s="16">
        <v>158045</v>
      </c>
      <c r="E183" s="16">
        <v>15</v>
      </c>
      <c r="F183" s="16"/>
      <c r="G183" s="16"/>
      <c r="H183" s="16"/>
      <c r="I183" s="16"/>
      <c r="J183" s="16">
        <v>1505</v>
      </c>
      <c r="K183" s="16"/>
      <c r="L183" s="16"/>
      <c r="M183" s="16"/>
      <c r="N183" s="10">
        <f t="shared" si="15"/>
        <v>159565</v>
      </c>
      <c r="O183" s="16">
        <v>55</v>
      </c>
      <c r="P183" s="16">
        <v>3150</v>
      </c>
      <c r="Q183" s="16">
        <v>7106</v>
      </c>
      <c r="R183" s="16"/>
      <c r="S183" s="16"/>
      <c r="T183" s="16"/>
      <c r="U183" s="16">
        <v>220</v>
      </c>
      <c r="V183" s="10">
        <f t="shared" si="16"/>
        <v>170096</v>
      </c>
      <c r="W183" s="11"/>
    </row>
    <row r="184" spans="1:23" ht="26.25" x14ac:dyDescent="0.25">
      <c r="A184" s="5" t="s">
        <v>102</v>
      </c>
      <c r="B184" s="5" t="s">
        <v>121</v>
      </c>
      <c r="C184" s="9" t="s">
        <v>14</v>
      </c>
      <c r="D184" s="16"/>
      <c r="E184" s="16"/>
      <c r="F184" s="16"/>
      <c r="G184" s="16"/>
      <c r="H184" s="16">
        <v>442</v>
      </c>
      <c r="I184" s="16"/>
      <c r="J184" s="16"/>
      <c r="K184" s="16"/>
      <c r="L184" s="16"/>
      <c r="M184" s="16"/>
      <c r="N184" s="10">
        <f t="shared" si="15"/>
        <v>442</v>
      </c>
      <c r="O184" s="16"/>
      <c r="P184" s="16">
        <v>920</v>
      </c>
      <c r="Q184" s="16">
        <v>1170</v>
      </c>
      <c r="R184" s="16"/>
      <c r="S184" s="16"/>
      <c r="T184" s="16"/>
      <c r="U184" s="16"/>
      <c r="V184" s="10">
        <f t="shared" si="16"/>
        <v>2532</v>
      </c>
      <c r="W184" s="11"/>
    </row>
    <row r="185" spans="1:23" x14ac:dyDescent="0.25">
      <c r="A185" s="5" t="s">
        <v>102</v>
      </c>
      <c r="B185" s="5" t="s">
        <v>122</v>
      </c>
      <c r="C185" s="9" t="s">
        <v>14</v>
      </c>
      <c r="D185" s="16"/>
      <c r="E185" s="16"/>
      <c r="F185" s="16"/>
      <c r="G185" s="16"/>
      <c r="H185" s="16">
        <v>31</v>
      </c>
      <c r="I185" s="16"/>
      <c r="J185" s="16"/>
      <c r="K185" s="16"/>
      <c r="L185" s="16"/>
      <c r="M185" s="16"/>
      <c r="N185" s="10">
        <f t="shared" si="15"/>
        <v>31</v>
      </c>
      <c r="O185" s="16"/>
      <c r="P185" s="16">
        <v>1580</v>
      </c>
      <c r="Q185" s="16">
        <v>620</v>
      </c>
      <c r="R185" s="16"/>
      <c r="S185" s="16"/>
      <c r="T185" s="16"/>
      <c r="U185" s="16"/>
      <c r="V185" s="10">
        <f t="shared" si="16"/>
        <v>2231</v>
      </c>
      <c r="W185" s="11"/>
    </row>
    <row r="186" spans="1:23" x14ac:dyDescent="0.25">
      <c r="A186" s="5" t="s">
        <v>102</v>
      </c>
      <c r="B186" s="5" t="s">
        <v>15</v>
      </c>
      <c r="C186" s="9" t="s">
        <v>14</v>
      </c>
      <c r="D186" s="16"/>
      <c r="E186" s="16"/>
      <c r="F186" s="16"/>
      <c r="G186" s="16"/>
      <c r="H186" s="16">
        <v>5555</v>
      </c>
      <c r="I186" s="16"/>
      <c r="J186" s="24"/>
      <c r="K186" s="24"/>
      <c r="L186" s="24"/>
      <c r="M186" s="24"/>
      <c r="N186" s="10">
        <f t="shared" si="15"/>
        <v>5555</v>
      </c>
      <c r="O186" s="24"/>
      <c r="P186" s="25">
        <v>16676</v>
      </c>
      <c r="Q186" s="25">
        <v>2500</v>
      </c>
      <c r="R186" s="24"/>
      <c r="S186" s="24"/>
      <c r="T186" s="24"/>
      <c r="U186" s="24"/>
      <c r="V186" s="10">
        <f t="shared" si="16"/>
        <v>24731</v>
      </c>
      <c r="W186" s="11"/>
    </row>
    <row r="187" spans="1:23" x14ac:dyDescent="0.25">
      <c r="A187" s="5" t="s">
        <v>102</v>
      </c>
      <c r="B187" s="5" t="s">
        <v>123</v>
      </c>
      <c r="C187" s="13" t="s">
        <v>124</v>
      </c>
      <c r="D187" s="16"/>
      <c r="E187" s="16"/>
      <c r="F187" s="16"/>
      <c r="G187" s="16"/>
      <c r="H187" s="16"/>
      <c r="I187" s="16"/>
      <c r="J187" s="24"/>
      <c r="K187" s="24"/>
      <c r="L187" s="24"/>
      <c r="M187" s="24"/>
      <c r="N187" s="10">
        <f t="shared" si="15"/>
        <v>0</v>
      </c>
      <c r="O187" s="24"/>
      <c r="P187" s="25">
        <v>1115</v>
      </c>
      <c r="Q187" s="25"/>
      <c r="R187" s="24"/>
      <c r="S187" s="24"/>
      <c r="T187" s="24"/>
      <c r="U187" s="24"/>
      <c r="V187" s="10">
        <f t="shared" si="16"/>
        <v>1115</v>
      </c>
      <c r="W187" s="11"/>
    </row>
    <row r="188" spans="1:23" x14ac:dyDescent="0.25">
      <c r="A188" s="5" t="s">
        <v>102</v>
      </c>
      <c r="B188" s="5" t="s">
        <v>42</v>
      </c>
      <c r="C188" s="9" t="s">
        <v>29</v>
      </c>
      <c r="D188" s="16">
        <v>123078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0">
        <f t="shared" si="15"/>
        <v>123078</v>
      </c>
      <c r="O188" s="16"/>
      <c r="P188" s="16"/>
      <c r="Q188" s="16"/>
      <c r="R188" s="16"/>
      <c r="S188" s="16"/>
      <c r="T188" s="16"/>
      <c r="U188" s="16"/>
      <c r="V188" s="10">
        <f t="shared" si="16"/>
        <v>123078</v>
      </c>
      <c r="W188" s="11"/>
    </row>
    <row r="189" spans="1:23" ht="26.25" x14ac:dyDescent="0.25">
      <c r="A189" s="5" t="s">
        <v>102</v>
      </c>
      <c r="B189" s="5" t="s">
        <v>43</v>
      </c>
      <c r="C189" s="9" t="s">
        <v>29</v>
      </c>
      <c r="D189" s="16">
        <v>0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0">
        <f t="shared" si="15"/>
        <v>0</v>
      </c>
      <c r="O189" s="16"/>
      <c r="P189" s="16"/>
      <c r="Q189" s="16"/>
      <c r="R189" s="16"/>
      <c r="S189" s="16"/>
      <c r="T189" s="16"/>
      <c r="U189" s="16"/>
      <c r="V189" s="10">
        <f t="shared" si="16"/>
        <v>0</v>
      </c>
      <c r="W189" s="11"/>
    </row>
    <row r="190" spans="1:23" ht="26.25" x14ac:dyDescent="0.25">
      <c r="A190" s="5" t="s">
        <v>102</v>
      </c>
      <c r="B190" s="5" t="s">
        <v>44</v>
      </c>
      <c r="C190" s="9" t="s">
        <v>45</v>
      </c>
      <c r="D190" s="16">
        <v>4314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0">
        <f t="shared" si="15"/>
        <v>4314</v>
      </c>
      <c r="O190" s="16"/>
      <c r="P190" s="16"/>
      <c r="Q190" s="16"/>
      <c r="R190" s="16"/>
      <c r="S190" s="16"/>
      <c r="T190" s="16"/>
      <c r="U190" s="16"/>
      <c r="V190" s="10">
        <f t="shared" si="16"/>
        <v>4314</v>
      </c>
      <c r="W190" s="11"/>
    </row>
    <row r="191" spans="1:23" ht="26.25" x14ac:dyDescent="0.25">
      <c r="A191" s="5" t="s">
        <v>102</v>
      </c>
      <c r="B191" s="5" t="s">
        <v>46</v>
      </c>
      <c r="C191" s="9" t="s">
        <v>45</v>
      </c>
      <c r="D191" s="16">
        <v>0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0">
        <f t="shared" si="15"/>
        <v>0</v>
      </c>
      <c r="O191" s="16"/>
      <c r="P191" s="16"/>
      <c r="Q191" s="16"/>
      <c r="R191" s="16"/>
      <c r="S191" s="16"/>
      <c r="T191" s="16"/>
      <c r="U191" s="16"/>
      <c r="V191" s="10">
        <f t="shared" si="16"/>
        <v>0</v>
      </c>
      <c r="W191" s="11"/>
    </row>
    <row r="192" spans="1:23" ht="26.25" x14ac:dyDescent="0.25">
      <c r="A192" s="5" t="s">
        <v>102</v>
      </c>
      <c r="B192" s="5" t="s">
        <v>47</v>
      </c>
      <c r="C192" s="9" t="s">
        <v>25</v>
      </c>
      <c r="D192" s="16">
        <v>24502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0">
        <f t="shared" si="15"/>
        <v>24502</v>
      </c>
      <c r="O192" s="16"/>
      <c r="P192" s="16"/>
      <c r="Q192" s="16"/>
      <c r="R192" s="16"/>
      <c r="S192" s="16"/>
      <c r="T192" s="16"/>
      <c r="U192" s="16"/>
      <c r="V192" s="10">
        <f t="shared" si="16"/>
        <v>24502</v>
      </c>
      <c r="W192" s="11"/>
    </row>
    <row r="193" spans="1:23" ht="39" x14ac:dyDescent="0.25">
      <c r="A193" s="5" t="s">
        <v>102</v>
      </c>
      <c r="B193" s="5" t="s">
        <v>48</v>
      </c>
      <c r="C193" s="9" t="s">
        <v>25</v>
      </c>
      <c r="D193" s="16">
        <v>0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0">
        <f t="shared" si="15"/>
        <v>0</v>
      </c>
      <c r="O193" s="16"/>
      <c r="P193" s="16"/>
      <c r="Q193" s="16"/>
      <c r="R193" s="16"/>
      <c r="S193" s="16"/>
      <c r="T193" s="16"/>
      <c r="U193" s="16"/>
      <c r="V193" s="10">
        <f t="shared" si="16"/>
        <v>0</v>
      </c>
      <c r="W193" s="11"/>
    </row>
    <row r="194" spans="1:23" x14ac:dyDescent="0.25">
      <c r="A194" s="5" t="s">
        <v>102</v>
      </c>
      <c r="B194" s="5" t="s">
        <v>49</v>
      </c>
      <c r="C194" s="9" t="s">
        <v>50</v>
      </c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0">
        <f t="shared" si="15"/>
        <v>0</v>
      </c>
      <c r="O194" s="16"/>
      <c r="P194" s="16"/>
      <c r="Q194" s="16"/>
      <c r="R194" s="16"/>
      <c r="S194" s="16"/>
      <c r="T194" s="16">
        <v>4827</v>
      </c>
      <c r="U194" s="16"/>
      <c r="V194" s="10">
        <f t="shared" si="16"/>
        <v>4827</v>
      </c>
      <c r="W194" s="11"/>
    </row>
    <row r="195" spans="1:23" x14ac:dyDescent="0.25">
      <c r="A195" s="5" t="s">
        <v>102</v>
      </c>
      <c r="B195" s="5" t="s">
        <v>51</v>
      </c>
      <c r="C195" s="9"/>
      <c r="D195" s="16">
        <v>8623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0">
        <f t="shared" si="15"/>
        <v>8623</v>
      </c>
      <c r="O195" s="16"/>
      <c r="P195" s="16"/>
      <c r="Q195" s="16"/>
      <c r="R195" s="16"/>
      <c r="S195" s="16"/>
      <c r="T195" s="16"/>
      <c r="U195" s="16"/>
      <c r="V195" s="10">
        <f t="shared" si="16"/>
        <v>8623</v>
      </c>
      <c r="W195" s="11"/>
    </row>
    <row r="196" spans="1:23" x14ac:dyDescent="0.25">
      <c r="A196" s="5" t="s">
        <v>102</v>
      </c>
      <c r="B196" s="5" t="s">
        <v>52</v>
      </c>
      <c r="C196" s="9"/>
      <c r="D196" s="16">
        <v>9373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0">
        <f t="shared" si="15"/>
        <v>9373</v>
      </c>
      <c r="O196" s="16"/>
      <c r="P196" s="16"/>
      <c r="Q196" s="16"/>
      <c r="R196" s="16"/>
      <c r="S196" s="16"/>
      <c r="T196" s="16"/>
      <c r="U196" s="16"/>
      <c r="V196" s="10">
        <f t="shared" si="16"/>
        <v>9373</v>
      </c>
      <c r="W196" s="11"/>
    </row>
    <row r="197" spans="1:23" x14ac:dyDescent="0.25">
      <c r="A197" s="61" t="s">
        <v>102</v>
      </c>
      <c r="B197" s="61" t="s">
        <v>53</v>
      </c>
      <c r="C197" s="63"/>
      <c r="D197" s="58">
        <f t="shared" ref="D197:V197" si="17">SUM(D153:D196)</f>
        <v>579365</v>
      </c>
      <c r="E197" s="58">
        <f t="shared" si="17"/>
        <v>4721</v>
      </c>
      <c r="F197" s="58">
        <f t="shared" si="17"/>
        <v>34856</v>
      </c>
      <c r="G197" s="58">
        <f t="shared" si="17"/>
        <v>3682</v>
      </c>
      <c r="H197" s="58">
        <f t="shared" si="17"/>
        <v>24851</v>
      </c>
      <c r="I197" s="58">
        <f t="shared" si="17"/>
        <v>7268</v>
      </c>
      <c r="J197" s="58">
        <f t="shared" si="17"/>
        <v>29257</v>
      </c>
      <c r="K197" s="58">
        <f t="shared" si="17"/>
        <v>18268</v>
      </c>
      <c r="L197" s="58">
        <f t="shared" si="17"/>
        <v>22205</v>
      </c>
      <c r="M197" s="58">
        <f t="shared" si="17"/>
        <v>0</v>
      </c>
      <c r="N197" s="58">
        <f t="shared" si="17"/>
        <v>724473</v>
      </c>
      <c r="O197" s="58">
        <f t="shared" si="17"/>
        <v>800</v>
      </c>
      <c r="P197" s="58">
        <f t="shared" si="17"/>
        <v>88748</v>
      </c>
      <c r="Q197" s="58">
        <f t="shared" si="17"/>
        <v>46853</v>
      </c>
      <c r="R197" s="58">
        <f t="shared" si="17"/>
        <v>3578</v>
      </c>
      <c r="S197" s="58">
        <f t="shared" si="17"/>
        <v>0</v>
      </c>
      <c r="T197" s="58">
        <f t="shared" si="17"/>
        <v>5327</v>
      </c>
      <c r="U197" s="58">
        <f t="shared" si="17"/>
        <v>335</v>
      </c>
      <c r="V197" s="58">
        <f t="shared" si="17"/>
        <v>870114</v>
      </c>
      <c r="W197" s="11"/>
    </row>
    <row r="198" spans="1:23" x14ac:dyDescent="0.25">
      <c r="A198" s="5" t="s">
        <v>125</v>
      </c>
      <c r="B198" s="5" t="s">
        <v>11</v>
      </c>
      <c r="C198" s="9" t="s">
        <v>12</v>
      </c>
      <c r="D198" s="16">
        <v>24771</v>
      </c>
      <c r="E198" s="16">
        <v>610</v>
      </c>
      <c r="F198" s="16"/>
      <c r="G198" s="16">
        <v>200</v>
      </c>
      <c r="H198" s="16">
        <v>260</v>
      </c>
      <c r="I198" s="16"/>
      <c r="J198" s="16">
        <v>380</v>
      </c>
      <c r="K198" s="16"/>
      <c r="L198" s="16"/>
      <c r="M198" s="16"/>
      <c r="N198" s="10">
        <f t="shared" ref="N198:N227" si="18">D198+E198+F198+G198+H198+I198+J198+K198+L198+M198</f>
        <v>26221</v>
      </c>
      <c r="O198" s="16"/>
      <c r="P198" s="16">
        <v>1910</v>
      </c>
      <c r="Q198" s="16">
        <v>2030</v>
      </c>
      <c r="R198" s="16"/>
      <c r="S198" s="16"/>
      <c r="T198" s="16"/>
      <c r="U198" s="16"/>
      <c r="V198" s="10">
        <f t="shared" ref="V198:V227" si="19">N198+O198+P198+Q198+R198+S198+T198+U198</f>
        <v>30161</v>
      </c>
      <c r="W198" s="11"/>
    </row>
    <row r="199" spans="1:23" ht="26.25" x14ac:dyDescent="0.25">
      <c r="A199" s="5" t="s">
        <v>125</v>
      </c>
      <c r="B199" s="5" t="s">
        <v>16</v>
      </c>
      <c r="C199" s="12" t="s">
        <v>14</v>
      </c>
      <c r="D199" s="16">
        <v>67517</v>
      </c>
      <c r="E199" s="16">
        <v>33</v>
      </c>
      <c r="F199" s="16"/>
      <c r="G199" s="16"/>
      <c r="H199" s="16"/>
      <c r="I199" s="16"/>
      <c r="J199" s="16">
        <v>624</v>
      </c>
      <c r="K199" s="16"/>
      <c r="L199" s="16"/>
      <c r="M199" s="16"/>
      <c r="N199" s="10">
        <f t="shared" si="18"/>
        <v>68174</v>
      </c>
      <c r="O199" s="16"/>
      <c r="P199" s="16"/>
      <c r="Q199" s="16"/>
      <c r="R199" s="16"/>
      <c r="S199" s="16"/>
      <c r="T199" s="16"/>
      <c r="U199" s="16"/>
      <c r="V199" s="10">
        <f t="shared" si="19"/>
        <v>68174</v>
      </c>
      <c r="W199" s="11"/>
    </row>
    <row r="200" spans="1:23" ht="26.25" x14ac:dyDescent="0.25">
      <c r="A200" s="5" t="s">
        <v>125</v>
      </c>
      <c r="B200" s="5" t="s">
        <v>126</v>
      </c>
      <c r="C200" s="9" t="s">
        <v>120</v>
      </c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0">
        <f t="shared" si="18"/>
        <v>0</v>
      </c>
      <c r="O200" s="16"/>
      <c r="P200" s="16">
        <v>580</v>
      </c>
      <c r="Q200" s="16"/>
      <c r="R200" s="16"/>
      <c r="S200" s="16"/>
      <c r="T200" s="16"/>
      <c r="U200" s="16"/>
      <c r="V200" s="10">
        <f t="shared" si="19"/>
        <v>580</v>
      </c>
      <c r="W200" s="11"/>
    </row>
    <row r="201" spans="1:23" ht="26.25" x14ac:dyDescent="0.25">
      <c r="A201" s="5" t="s">
        <v>125</v>
      </c>
      <c r="B201" s="5" t="s">
        <v>127</v>
      </c>
      <c r="C201" s="9" t="s">
        <v>14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0">
        <f t="shared" si="18"/>
        <v>0</v>
      </c>
      <c r="O201" s="16"/>
      <c r="P201" s="16">
        <v>186</v>
      </c>
      <c r="Q201" s="16">
        <v>142</v>
      </c>
      <c r="R201" s="16"/>
      <c r="S201" s="16"/>
      <c r="T201" s="16"/>
      <c r="U201" s="16"/>
      <c r="V201" s="10">
        <f t="shared" si="19"/>
        <v>328</v>
      </c>
      <c r="W201" s="11"/>
    </row>
    <row r="202" spans="1:23" x14ac:dyDescent="0.25">
      <c r="A202" s="5" t="s">
        <v>125</v>
      </c>
      <c r="B202" s="5" t="s">
        <v>15</v>
      </c>
      <c r="C202" s="9" t="s">
        <v>14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0">
        <f t="shared" si="18"/>
        <v>0</v>
      </c>
      <c r="O202" s="16"/>
      <c r="P202" s="16">
        <v>6558</v>
      </c>
      <c r="Q202" s="16"/>
      <c r="R202" s="16"/>
      <c r="S202" s="16"/>
      <c r="T202" s="16"/>
      <c r="U202" s="16"/>
      <c r="V202" s="10">
        <f t="shared" si="19"/>
        <v>6558</v>
      </c>
      <c r="W202" s="11"/>
    </row>
    <row r="203" spans="1:23" x14ac:dyDescent="0.25">
      <c r="A203" s="5" t="s">
        <v>125</v>
      </c>
      <c r="B203" s="5" t="s">
        <v>128</v>
      </c>
      <c r="C203" s="9" t="s">
        <v>18</v>
      </c>
      <c r="D203" s="16"/>
      <c r="E203" s="16">
        <v>130</v>
      </c>
      <c r="F203" s="16"/>
      <c r="G203" s="16"/>
      <c r="H203" s="16">
        <v>137</v>
      </c>
      <c r="I203" s="16">
        <v>520</v>
      </c>
      <c r="J203" s="16"/>
      <c r="K203" s="16"/>
      <c r="L203" s="16"/>
      <c r="M203" s="16"/>
      <c r="N203" s="10">
        <f t="shared" si="18"/>
        <v>787</v>
      </c>
      <c r="O203" s="16"/>
      <c r="P203" s="16">
        <v>70</v>
      </c>
      <c r="Q203" s="16">
        <v>130</v>
      </c>
      <c r="R203" s="16"/>
      <c r="S203" s="16"/>
      <c r="T203" s="16"/>
      <c r="U203" s="16">
        <v>7</v>
      </c>
      <c r="V203" s="10">
        <f t="shared" si="19"/>
        <v>994</v>
      </c>
      <c r="W203" s="11"/>
    </row>
    <row r="204" spans="1:23" x14ac:dyDescent="0.25">
      <c r="A204" s="5" t="s">
        <v>125</v>
      </c>
      <c r="B204" s="5" t="s">
        <v>21</v>
      </c>
      <c r="C204" s="9" t="s">
        <v>22</v>
      </c>
      <c r="D204" s="16">
        <v>7935</v>
      </c>
      <c r="E204" s="16">
        <v>180</v>
      </c>
      <c r="F204" s="16"/>
      <c r="G204" s="16">
        <v>110</v>
      </c>
      <c r="H204" s="16">
        <v>270</v>
      </c>
      <c r="I204" s="16"/>
      <c r="J204" s="16"/>
      <c r="K204" s="16"/>
      <c r="L204" s="16"/>
      <c r="M204" s="16"/>
      <c r="N204" s="10">
        <f t="shared" si="18"/>
        <v>8495</v>
      </c>
      <c r="O204" s="16">
        <v>80</v>
      </c>
      <c r="P204" s="16">
        <v>200</v>
      </c>
      <c r="Q204" s="16">
        <v>900</v>
      </c>
      <c r="R204" s="16">
        <v>1388</v>
      </c>
      <c r="S204" s="16"/>
      <c r="T204" s="16"/>
      <c r="U204" s="16"/>
      <c r="V204" s="10">
        <f t="shared" si="19"/>
        <v>11063</v>
      </c>
      <c r="W204" s="11"/>
    </row>
    <row r="205" spans="1:23" x14ac:dyDescent="0.25">
      <c r="A205" s="5" t="s">
        <v>125</v>
      </c>
      <c r="B205" s="5" t="s">
        <v>129</v>
      </c>
      <c r="C205" s="9" t="s">
        <v>22</v>
      </c>
      <c r="D205" s="16">
        <v>2852</v>
      </c>
      <c r="E205" s="16">
        <v>100</v>
      </c>
      <c r="F205" s="16"/>
      <c r="G205" s="16">
        <v>80</v>
      </c>
      <c r="H205" s="16">
        <v>100</v>
      </c>
      <c r="I205" s="16"/>
      <c r="J205" s="16">
        <v>200</v>
      </c>
      <c r="K205" s="16"/>
      <c r="L205" s="16"/>
      <c r="M205" s="16"/>
      <c r="N205" s="10">
        <f t="shared" si="18"/>
        <v>3332</v>
      </c>
      <c r="O205" s="16"/>
      <c r="P205" s="16">
        <v>1000</v>
      </c>
      <c r="Q205" s="16">
        <v>930</v>
      </c>
      <c r="R205" s="16"/>
      <c r="S205" s="16"/>
      <c r="T205" s="16"/>
      <c r="U205" s="16"/>
      <c r="V205" s="10">
        <f t="shared" si="19"/>
        <v>5262</v>
      </c>
      <c r="W205" s="11"/>
    </row>
    <row r="206" spans="1:23" x14ac:dyDescent="0.25">
      <c r="A206" s="5" t="s">
        <v>125</v>
      </c>
      <c r="B206" s="5" t="s">
        <v>130</v>
      </c>
      <c r="C206" s="9" t="s">
        <v>25</v>
      </c>
      <c r="D206" s="16">
        <v>24070</v>
      </c>
      <c r="E206" s="16">
        <v>245</v>
      </c>
      <c r="F206" s="16"/>
      <c r="G206" s="16">
        <v>1900</v>
      </c>
      <c r="H206" s="16">
        <v>4100</v>
      </c>
      <c r="I206" s="16">
        <v>6320</v>
      </c>
      <c r="J206" s="16"/>
      <c r="K206" s="16">
        <v>2842</v>
      </c>
      <c r="L206" s="16"/>
      <c r="M206" s="16"/>
      <c r="N206" s="10">
        <f t="shared" si="18"/>
        <v>39477</v>
      </c>
      <c r="O206" s="16">
        <v>100</v>
      </c>
      <c r="P206" s="16">
        <v>3385</v>
      </c>
      <c r="Q206" s="16">
        <v>4290</v>
      </c>
      <c r="R206" s="16"/>
      <c r="S206" s="16"/>
      <c r="T206" s="16"/>
      <c r="U206" s="16">
        <v>71</v>
      </c>
      <c r="V206" s="10">
        <f t="shared" si="19"/>
        <v>47323</v>
      </c>
      <c r="W206" s="11"/>
    </row>
    <row r="207" spans="1:23" ht="26.25" x14ac:dyDescent="0.25">
      <c r="A207" s="5" t="s">
        <v>125</v>
      </c>
      <c r="B207" s="5" t="s">
        <v>26</v>
      </c>
      <c r="C207" s="9" t="s">
        <v>25</v>
      </c>
      <c r="D207" s="16">
        <v>15288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0">
        <f t="shared" si="18"/>
        <v>15288</v>
      </c>
      <c r="O207" s="16"/>
      <c r="P207" s="16"/>
      <c r="Q207" s="16"/>
      <c r="R207" s="16"/>
      <c r="S207" s="16"/>
      <c r="T207" s="16"/>
      <c r="U207" s="16"/>
      <c r="V207" s="10">
        <f t="shared" si="19"/>
        <v>15288</v>
      </c>
      <c r="W207" s="11"/>
    </row>
    <row r="208" spans="1:23" ht="39" x14ac:dyDescent="0.25">
      <c r="A208" s="5" t="s">
        <v>125</v>
      </c>
      <c r="B208" s="5" t="s">
        <v>27</v>
      </c>
      <c r="C208" s="9" t="s">
        <v>25</v>
      </c>
      <c r="D208" s="16">
        <v>120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0">
        <f t="shared" si="18"/>
        <v>120</v>
      </c>
      <c r="O208" s="16"/>
      <c r="P208" s="16"/>
      <c r="Q208" s="16"/>
      <c r="R208" s="16"/>
      <c r="S208" s="16"/>
      <c r="T208" s="16"/>
      <c r="U208" s="16"/>
      <c r="V208" s="10">
        <f t="shared" si="19"/>
        <v>120</v>
      </c>
      <c r="W208" s="11"/>
    </row>
    <row r="209" spans="1:23" x14ac:dyDescent="0.25">
      <c r="A209" s="5" t="s">
        <v>125</v>
      </c>
      <c r="B209" s="5" t="s">
        <v>28</v>
      </c>
      <c r="C209" s="9" t="s">
        <v>29</v>
      </c>
      <c r="D209" s="16">
        <v>14283</v>
      </c>
      <c r="E209" s="16">
        <v>1370</v>
      </c>
      <c r="F209" s="16"/>
      <c r="G209" s="16">
        <v>410</v>
      </c>
      <c r="H209" s="16">
        <v>5530</v>
      </c>
      <c r="I209" s="16">
        <v>2000</v>
      </c>
      <c r="J209" s="16">
        <v>1200</v>
      </c>
      <c r="K209" s="16">
        <v>2061</v>
      </c>
      <c r="L209" s="16"/>
      <c r="M209" s="16"/>
      <c r="N209" s="10">
        <f t="shared" si="18"/>
        <v>26854</v>
      </c>
      <c r="O209" s="16">
        <v>100</v>
      </c>
      <c r="P209" s="16">
        <v>10913</v>
      </c>
      <c r="Q209" s="16">
        <v>5910</v>
      </c>
      <c r="R209" s="16"/>
      <c r="S209" s="16"/>
      <c r="T209" s="16"/>
      <c r="U209" s="16"/>
      <c r="V209" s="10">
        <f t="shared" si="19"/>
        <v>43777</v>
      </c>
      <c r="W209" s="11"/>
    </row>
    <row r="210" spans="1:23" ht="26.25" x14ac:dyDescent="0.25">
      <c r="A210" s="5" t="s">
        <v>125</v>
      </c>
      <c r="B210" s="5" t="s">
        <v>131</v>
      </c>
      <c r="C210" s="9" t="s">
        <v>29</v>
      </c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0">
        <f t="shared" si="18"/>
        <v>0</v>
      </c>
      <c r="O210" s="16"/>
      <c r="P210" s="16"/>
      <c r="Q210" s="16"/>
      <c r="R210" s="16"/>
      <c r="S210" s="16"/>
      <c r="T210" s="16"/>
      <c r="U210" s="16"/>
      <c r="V210" s="10">
        <f t="shared" si="19"/>
        <v>0</v>
      </c>
      <c r="W210" s="11"/>
    </row>
    <row r="211" spans="1:23" x14ac:dyDescent="0.25">
      <c r="A211" s="5" t="s">
        <v>125</v>
      </c>
      <c r="B211" s="5" t="s">
        <v>432</v>
      </c>
      <c r="C211" s="9" t="s">
        <v>29</v>
      </c>
      <c r="D211" s="16"/>
      <c r="E211" s="16"/>
      <c r="F211" s="16"/>
      <c r="G211" s="16"/>
      <c r="H211" s="16"/>
      <c r="I211" s="16"/>
      <c r="J211" s="16"/>
      <c r="K211" s="16">
        <v>701</v>
      </c>
      <c r="L211" s="16"/>
      <c r="M211" s="16"/>
      <c r="N211" s="10">
        <f t="shared" si="18"/>
        <v>701</v>
      </c>
      <c r="O211" s="16"/>
      <c r="P211" s="16"/>
      <c r="Q211" s="16"/>
      <c r="R211" s="16"/>
      <c r="S211" s="16"/>
      <c r="T211" s="16"/>
      <c r="U211" s="16"/>
      <c r="V211" s="10">
        <f t="shared" si="19"/>
        <v>701</v>
      </c>
      <c r="W211" s="11"/>
    </row>
    <row r="212" spans="1:23" x14ac:dyDescent="0.25">
      <c r="A212" s="5" t="s">
        <v>125</v>
      </c>
      <c r="B212" s="5" t="s">
        <v>32</v>
      </c>
      <c r="C212" s="9" t="s">
        <v>29</v>
      </c>
      <c r="D212" s="16"/>
      <c r="E212" s="16"/>
      <c r="F212" s="16"/>
      <c r="G212" s="16"/>
      <c r="H212" s="16"/>
      <c r="I212" s="16"/>
      <c r="J212" s="16"/>
      <c r="K212" s="16">
        <v>700</v>
      </c>
      <c r="L212" s="16"/>
      <c r="M212" s="16"/>
      <c r="N212" s="10">
        <f t="shared" si="18"/>
        <v>700</v>
      </c>
      <c r="O212" s="16"/>
      <c r="P212" s="16"/>
      <c r="Q212" s="16"/>
      <c r="R212" s="16"/>
      <c r="S212" s="16"/>
      <c r="T212" s="16"/>
      <c r="U212" s="16"/>
      <c r="V212" s="10">
        <f t="shared" si="19"/>
        <v>700</v>
      </c>
      <c r="W212" s="11"/>
    </row>
    <row r="213" spans="1:23" ht="26.25" x14ac:dyDescent="0.25">
      <c r="A213" s="5" t="s">
        <v>125</v>
      </c>
      <c r="B213" s="5" t="s">
        <v>82</v>
      </c>
      <c r="C213" s="9" t="s">
        <v>29</v>
      </c>
      <c r="D213" s="16">
        <v>9256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0">
        <f t="shared" si="18"/>
        <v>9256</v>
      </c>
      <c r="O213" s="16"/>
      <c r="P213" s="16"/>
      <c r="Q213" s="16"/>
      <c r="R213" s="16"/>
      <c r="S213" s="16"/>
      <c r="T213" s="16"/>
      <c r="U213" s="16"/>
      <c r="V213" s="10">
        <f t="shared" si="19"/>
        <v>9256</v>
      </c>
      <c r="W213" s="11"/>
    </row>
    <row r="214" spans="1:23" ht="39" x14ac:dyDescent="0.25">
      <c r="A214" s="5" t="s">
        <v>125</v>
      </c>
      <c r="B214" s="5" t="s">
        <v>132</v>
      </c>
      <c r="C214" s="9" t="s">
        <v>29</v>
      </c>
      <c r="D214" s="16">
        <v>42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0">
        <f t="shared" si="18"/>
        <v>42</v>
      </c>
      <c r="O214" s="16"/>
      <c r="P214" s="16"/>
      <c r="Q214" s="16"/>
      <c r="R214" s="16"/>
      <c r="S214" s="16"/>
      <c r="T214" s="16"/>
      <c r="U214" s="16"/>
      <c r="V214" s="10">
        <f t="shared" si="19"/>
        <v>42</v>
      </c>
      <c r="W214" s="11"/>
    </row>
    <row r="215" spans="1:23" x14ac:dyDescent="0.25">
      <c r="A215" s="5" t="s">
        <v>125</v>
      </c>
      <c r="B215" s="5" t="s">
        <v>222</v>
      </c>
      <c r="C215" s="9" t="s">
        <v>29</v>
      </c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0">
        <f t="shared" si="18"/>
        <v>0</v>
      </c>
      <c r="O215" s="16"/>
      <c r="P215" s="16">
        <v>258</v>
      </c>
      <c r="Q215" s="16"/>
      <c r="R215" s="16"/>
      <c r="S215" s="16"/>
      <c r="T215" s="16"/>
      <c r="U215" s="16"/>
      <c r="V215" s="10">
        <f t="shared" si="19"/>
        <v>258</v>
      </c>
      <c r="W215" s="11"/>
    </row>
    <row r="216" spans="1:23" ht="26.25" x14ac:dyDescent="0.25">
      <c r="A216" s="5" t="s">
        <v>125</v>
      </c>
      <c r="B216" s="5" t="s">
        <v>133</v>
      </c>
      <c r="C216" s="9" t="s">
        <v>41</v>
      </c>
      <c r="D216" s="16">
        <v>8395</v>
      </c>
      <c r="E216" s="16">
        <v>109</v>
      </c>
      <c r="F216" s="16"/>
      <c r="G216" s="16">
        <v>120</v>
      </c>
      <c r="H216" s="16">
        <v>250</v>
      </c>
      <c r="I216" s="16"/>
      <c r="J216" s="16">
        <v>200</v>
      </c>
      <c r="K216" s="16"/>
      <c r="L216" s="16"/>
      <c r="M216" s="16"/>
      <c r="N216" s="10">
        <f t="shared" si="18"/>
        <v>9074</v>
      </c>
      <c r="O216" s="16">
        <v>50</v>
      </c>
      <c r="P216" s="16">
        <v>537</v>
      </c>
      <c r="Q216" s="16">
        <v>570</v>
      </c>
      <c r="R216" s="16"/>
      <c r="S216" s="16"/>
      <c r="T216" s="16"/>
      <c r="U216" s="16"/>
      <c r="V216" s="10">
        <f t="shared" si="19"/>
        <v>10231</v>
      </c>
      <c r="W216" s="11"/>
    </row>
    <row r="217" spans="1:23" x14ac:dyDescent="0.25">
      <c r="A217" s="5" t="s">
        <v>125</v>
      </c>
      <c r="B217" s="5" t="s">
        <v>39</v>
      </c>
      <c r="C217" s="9" t="s">
        <v>34</v>
      </c>
      <c r="D217" s="16"/>
      <c r="E217" s="16"/>
      <c r="F217" s="16"/>
      <c r="G217" s="16"/>
      <c r="H217" s="16"/>
      <c r="I217" s="16"/>
      <c r="J217" s="16"/>
      <c r="K217" s="16"/>
      <c r="L217" s="16">
        <v>2710</v>
      </c>
      <c r="M217" s="16"/>
      <c r="N217" s="10">
        <f t="shared" si="18"/>
        <v>2710</v>
      </c>
      <c r="O217" s="16"/>
      <c r="P217" s="16"/>
      <c r="Q217" s="16"/>
      <c r="R217" s="16"/>
      <c r="S217" s="16"/>
      <c r="T217" s="16"/>
      <c r="U217" s="16"/>
      <c r="V217" s="10">
        <f t="shared" si="19"/>
        <v>2710</v>
      </c>
      <c r="W217" s="11"/>
    </row>
    <row r="218" spans="1:23" x14ac:dyDescent="0.25">
      <c r="A218" s="5" t="s">
        <v>125</v>
      </c>
      <c r="B218" s="5" t="s">
        <v>134</v>
      </c>
      <c r="C218" s="9" t="s">
        <v>36</v>
      </c>
      <c r="D218" s="16"/>
      <c r="E218" s="16">
        <v>120</v>
      </c>
      <c r="F218" s="16"/>
      <c r="G218" s="16">
        <v>200</v>
      </c>
      <c r="H218" s="16">
        <v>350</v>
      </c>
      <c r="I218" s="16"/>
      <c r="J218" s="16">
        <v>210</v>
      </c>
      <c r="K218" s="16"/>
      <c r="L218" s="16"/>
      <c r="M218" s="16"/>
      <c r="N218" s="10">
        <f t="shared" si="18"/>
        <v>880</v>
      </c>
      <c r="O218" s="16"/>
      <c r="P218" s="16">
        <v>130</v>
      </c>
      <c r="Q218" s="16">
        <v>215</v>
      </c>
      <c r="R218" s="16"/>
      <c r="S218" s="16"/>
      <c r="T218" s="16"/>
      <c r="U218" s="16"/>
      <c r="V218" s="10">
        <f t="shared" si="19"/>
        <v>1225</v>
      </c>
      <c r="W218" s="11"/>
    </row>
    <row r="219" spans="1:23" x14ac:dyDescent="0.25">
      <c r="A219" s="5" t="s">
        <v>125</v>
      </c>
      <c r="B219" s="5" t="s">
        <v>42</v>
      </c>
      <c r="C219" s="9" t="s">
        <v>29</v>
      </c>
      <c r="D219" s="16">
        <v>75904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0">
        <f t="shared" si="18"/>
        <v>75904</v>
      </c>
      <c r="O219" s="16"/>
      <c r="P219" s="16"/>
      <c r="Q219" s="16"/>
      <c r="R219" s="16"/>
      <c r="S219" s="16"/>
      <c r="T219" s="16"/>
      <c r="U219" s="16"/>
      <c r="V219" s="10">
        <f t="shared" si="19"/>
        <v>75904</v>
      </c>
      <c r="W219" s="11"/>
    </row>
    <row r="220" spans="1:23" ht="26.25" x14ac:dyDescent="0.25">
      <c r="A220" s="5" t="s">
        <v>125</v>
      </c>
      <c r="B220" s="5" t="s">
        <v>43</v>
      </c>
      <c r="C220" s="9" t="s">
        <v>29</v>
      </c>
      <c r="D220" s="16">
        <v>0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0">
        <f t="shared" si="18"/>
        <v>0</v>
      </c>
      <c r="O220" s="16"/>
      <c r="P220" s="16"/>
      <c r="Q220" s="16"/>
      <c r="R220" s="16"/>
      <c r="S220" s="16"/>
      <c r="T220" s="16"/>
      <c r="U220" s="16"/>
      <c r="V220" s="10">
        <f t="shared" si="19"/>
        <v>0</v>
      </c>
      <c r="W220" s="11"/>
    </row>
    <row r="221" spans="1:23" ht="26.25" x14ac:dyDescent="0.25">
      <c r="A221" s="5" t="s">
        <v>125</v>
      </c>
      <c r="B221" s="5" t="s">
        <v>44</v>
      </c>
      <c r="C221" s="9" t="s">
        <v>45</v>
      </c>
      <c r="D221" s="16">
        <v>3592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0">
        <f t="shared" si="18"/>
        <v>3592</v>
      </c>
      <c r="O221" s="16"/>
      <c r="P221" s="16"/>
      <c r="Q221" s="16"/>
      <c r="R221" s="16"/>
      <c r="S221" s="16"/>
      <c r="T221" s="16"/>
      <c r="U221" s="16"/>
      <c r="V221" s="10">
        <f t="shared" si="19"/>
        <v>3592</v>
      </c>
      <c r="W221" s="11"/>
    </row>
    <row r="222" spans="1:23" ht="26.25" x14ac:dyDescent="0.25">
      <c r="A222" s="5" t="s">
        <v>125</v>
      </c>
      <c r="B222" s="5" t="s">
        <v>46</v>
      </c>
      <c r="C222" s="9" t="s">
        <v>45</v>
      </c>
      <c r="D222" s="16">
        <v>0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0">
        <f t="shared" si="18"/>
        <v>0</v>
      </c>
      <c r="O222" s="16"/>
      <c r="P222" s="16"/>
      <c r="Q222" s="16"/>
      <c r="R222" s="16"/>
      <c r="S222" s="16"/>
      <c r="T222" s="16"/>
      <c r="U222" s="16"/>
      <c r="V222" s="10">
        <f t="shared" si="19"/>
        <v>0</v>
      </c>
      <c r="W222" s="11"/>
    </row>
    <row r="223" spans="1:23" ht="26.25" x14ac:dyDescent="0.25">
      <c r="A223" s="5" t="s">
        <v>125</v>
      </c>
      <c r="B223" s="5" t="s">
        <v>47</v>
      </c>
      <c r="C223" s="9" t="s">
        <v>25</v>
      </c>
      <c r="D223" s="16">
        <v>6480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0">
        <f t="shared" si="18"/>
        <v>6480</v>
      </c>
      <c r="O223" s="16"/>
      <c r="P223" s="16"/>
      <c r="Q223" s="16"/>
      <c r="R223" s="16"/>
      <c r="S223" s="16"/>
      <c r="T223" s="16"/>
      <c r="U223" s="16"/>
      <c r="V223" s="10">
        <f t="shared" si="19"/>
        <v>6480</v>
      </c>
      <c r="W223" s="11"/>
    </row>
    <row r="224" spans="1:23" x14ac:dyDescent="0.25">
      <c r="A224" s="5" t="s">
        <v>125</v>
      </c>
      <c r="B224" s="5" t="s">
        <v>49</v>
      </c>
      <c r="C224" s="9" t="s">
        <v>50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0">
        <f t="shared" si="18"/>
        <v>0</v>
      </c>
      <c r="O224" s="16"/>
      <c r="P224" s="16"/>
      <c r="Q224" s="16"/>
      <c r="R224" s="16"/>
      <c r="S224" s="16"/>
      <c r="T224" s="16">
        <v>3327</v>
      </c>
      <c r="U224" s="16"/>
      <c r="V224" s="10">
        <f t="shared" si="19"/>
        <v>3327</v>
      </c>
      <c r="W224" s="11"/>
    </row>
    <row r="225" spans="1:23" x14ac:dyDescent="0.25">
      <c r="A225" s="5" t="s">
        <v>125</v>
      </c>
      <c r="B225" s="5" t="s">
        <v>51</v>
      </c>
      <c r="C225" s="9"/>
      <c r="D225" s="16">
        <v>3436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0">
        <f t="shared" si="18"/>
        <v>3436</v>
      </c>
      <c r="O225" s="16"/>
      <c r="P225" s="16"/>
      <c r="Q225" s="16"/>
      <c r="R225" s="16"/>
      <c r="S225" s="16"/>
      <c r="T225" s="16"/>
      <c r="U225" s="16"/>
      <c r="V225" s="10">
        <f t="shared" si="19"/>
        <v>3436</v>
      </c>
      <c r="W225" s="11"/>
    </row>
    <row r="226" spans="1:23" x14ac:dyDescent="0.25">
      <c r="A226" s="5" t="s">
        <v>125</v>
      </c>
      <c r="B226" s="5" t="s">
        <v>135</v>
      </c>
      <c r="C226" s="9"/>
      <c r="D226" s="16">
        <v>3735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0">
        <f t="shared" si="18"/>
        <v>3735</v>
      </c>
      <c r="O226" s="16"/>
      <c r="P226" s="16"/>
      <c r="Q226" s="16"/>
      <c r="R226" s="16"/>
      <c r="S226" s="16"/>
      <c r="T226" s="16"/>
      <c r="U226" s="16"/>
      <c r="V226" s="10">
        <f t="shared" si="19"/>
        <v>3735</v>
      </c>
      <c r="W226" s="11"/>
    </row>
    <row r="227" spans="1:23" x14ac:dyDescent="0.25">
      <c r="A227" s="5" t="s">
        <v>125</v>
      </c>
      <c r="B227" s="5" t="s">
        <v>37</v>
      </c>
      <c r="C227" s="9" t="s">
        <v>38</v>
      </c>
      <c r="D227" s="16"/>
      <c r="E227" s="16">
        <v>120</v>
      </c>
      <c r="F227" s="16"/>
      <c r="G227" s="16">
        <v>44</v>
      </c>
      <c r="H227" s="16">
        <v>100</v>
      </c>
      <c r="I227" s="16"/>
      <c r="J227" s="16"/>
      <c r="K227" s="16"/>
      <c r="L227" s="16"/>
      <c r="M227" s="16"/>
      <c r="N227" s="10">
        <f t="shared" si="18"/>
        <v>264</v>
      </c>
      <c r="O227" s="16"/>
      <c r="P227" s="16">
        <v>50</v>
      </c>
      <c r="Q227" s="16">
        <v>65</v>
      </c>
      <c r="R227" s="16"/>
      <c r="S227" s="16"/>
      <c r="T227" s="16"/>
      <c r="U227" s="16"/>
      <c r="V227" s="10">
        <f t="shared" si="19"/>
        <v>379</v>
      </c>
      <c r="W227" s="11"/>
    </row>
    <row r="228" spans="1:23" x14ac:dyDescent="0.25">
      <c r="A228" s="61" t="s">
        <v>125</v>
      </c>
      <c r="B228" s="61" t="s">
        <v>53</v>
      </c>
      <c r="C228" s="63"/>
      <c r="D228" s="58">
        <f t="shared" ref="D228:V228" si="20">SUM(D198:D227)</f>
        <v>267676</v>
      </c>
      <c r="E228" s="58">
        <f t="shared" si="20"/>
        <v>3017</v>
      </c>
      <c r="F228" s="58">
        <f t="shared" si="20"/>
        <v>0</v>
      </c>
      <c r="G228" s="58">
        <f t="shared" si="20"/>
        <v>3064</v>
      </c>
      <c r="H228" s="58">
        <f t="shared" si="20"/>
        <v>11097</v>
      </c>
      <c r="I228" s="58">
        <f t="shared" si="20"/>
        <v>8840</v>
      </c>
      <c r="J228" s="58">
        <f t="shared" si="20"/>
        <v>2814</v>
      </c>
      <c r="K228" s="58">
        <f t="shared" si="20"/>
        <v>6304</v>
      </c>
      <c r="L228" s="58">
        <f t="shared" si="20"/>
        <v>2710</v>
      </c>
      <c r="M228" s="58">
        <f t="shared" si="20"/>
        <v>0</v>
      </c>
      <c r="N228" s="58">
        <f t="shared" si="20"/>
        <v>305522</v>
      </c>
      <c r="O228" s="58">
        <f t="shared" si="20"/>
        <v>330</v>
      </c>
      <c r="P228" s="58">
        <f t="shared" si="20"/>
        <v>25777</v>
      </c>
      <c r="Q228" s="58">
        <f t="shared" si="20"/>
        <v>15182</v>
      </c>
      <c r="R228" s="58">
        <f t="shared" si="20"/>
        <v>1388</v>
      </c>
      <c r="S228" s="58">
        <f t="shared" si="20"/>
        <v>0</v>
      </c>
      <c r="T228" s="58">
        <f t="shared" si="20"/>
        <v>3327</v>
      </c>
      <c r="U228" s="58">
        <f t="shared" si="20"/>
        <v>78</v>
      </c>
      <c r="V228" s="58">
        <f t="shared" si="20"/>
        <v>351604</v>
      </c>
      <c r="W228" s="11"/>
    </row>
    <row r="229" spans="1:23" x14ac:dyDescent="0.25">
      <c r="A229" s="5" t="s">
        <v>191</v>
      </c>
      <c r="B229" s="5" t="s">
        <v>11</v>
      </c>
      <c r="C229" s="9" t="s">
        <v>12</v>
      </c>
      <c r="D229" s="16">
        <v>60674</v>
      </c>
      <c r="E229" s="16">
        <v>1350</v>
      </c>
      <c r="F229" s="16"/>
      <c r="G229" s="16">
        <v>68</v>
      </c>
      <c r="H229" s="16">
        <v>2530</v>
      </c>
      <c r="I229" s="16">
        <v>5971</v>
      </c>
      <c r="J229" s="16">
        <v>900</v>
      </c>
      <c r="K229" s="16"/>
      <c r="L229" s="16"/>
      <c r="M229" s="16"/>
      <c r="N229" s="16">
        <f>D229+E229+F229+G229+H229+I229+J229+K229+L229</f>
        <v>71493</v>
      </c>
      <c r="O229" s="16">
        <v>30</v>
      </c>
      <c r="P229" s="16">
        <v>4500</v>
      </c>
      <c r="Q229" s="16">
        <v>4350</v>
      </c>
      <c r="R229" s="16"/>
      <c r="S229" s="16"/>
      <c r="T229" s="16"/>
      <c r="U229" s="16"/>
      <c r="V229" s="16">
        <f t="shared" ref="V229:V270" si="21">N229+O229+P229+Q229+R229+S229+T229+U229</f>
        <v>80373</v>
      </c>
      <c r="W229" s="11"/>
    </row>
    <row r="230" spans="1:23" x14ac:dyDescent="0.25">
      <c r="A230" s="5" t="s">
        <v>191</v>
      </c>
      <c r="B230" s="5" t="s">
        <v>37</v>
      </c>
      <c r="C230" s="9" t="s">
        <v>38</v>
      </c>
      <c r="D230" s="16"/>
      <c r="E230" s="16">
        <v>120</v>
      </c>
      <c r="F230" s="16"/>
      <c r="G230" s="16"/>
      <c r="H230" s="16">
        <v>180</v>
      </c>
      <c r="I230" s="16">
        <v>260</v>
      </c>
      <c r="J230" s="16">
        <v>140</v>
      </c>
      <c r="K230" s="16"/>
      <c r="L230" s="16"/>
      <c r="M230" s="16"/>
      <c r="N230" s="16">
        <f t="shared" ref="N230:N270" si="22">D230+E230+F230+G230+H230+I230+J230+K230+L230+M230</f>
        <v>700</v>
      </c>
      <c r="O230" s="16"/>
      <c r="P230" s="16">
        <v>200</v>
      </c>
      <c r="Q230" s="16">
        <v>288</v>
      </c>
      <c r="R230" s="16"/>
      <c r="S230" s="16"/>
      <c r="T230" s="16"/>
      <c r="U230" s="16"/>
      <c r="V230" s="16">
        <f t="shared" si="21"/>
        <v>1188</v>
      </c>
      <c r="W230" s="11"/>
    </row>
    <row r="231" spans="1:23" ht="26.25" x14ac:dyDescent="0.25">
      <c r="A231" s="5" t="s">
        <v>191</v>
      </c>
      <c r="B231" s="5" t="s">
        <v>86</v>
      </c>
      <c r="C231" s="9" t="s">
        <v>14</v>
      </c>
      <c r="D231" s="16">
        <v>150857</v>
      </c>
      <c r="E231" s="16">
        <v>25</v>
      </c>
      <c r="F231" s="16"/>
      <c r="G231" s="16"/>
      <c r="H231" s="16"/>
      <c r="I231" s="16"/>
      <c r="J231" s="16">
        <v>3000</v>
      </c>
      <c r="K231" s="16"/>
      <c r="L231" s="16"/>
      <c r="M231" s="16"/>
      <c r="N231" s="16">
        <f t="shared" si="22"/>
        <v>153882</v>
      </c>
      <c r="O231" s="16">
        <v>25</v>
      </c>
      <c r="P231" s="16">
        <v>6000</v>
      </c>
      <c r="Q231" s="16">
        <v>3250</v>
      </c>
      <c r="R231" s="16"/>
      <c r="S231" s="16"/>
      <c r="T231" s="16"/>
      <c r="U231" s="16">
        <v>250</v>
      </c>
      <c r="V231" s="16">
        <f t="shared" si="21"/>
        <v>163407</v>
      </c>
      <c r="W231" s="11"/>
    </row>
    <row r="232" spans="1:23" ht="51.75" x14ac:dyDescent="0.25">
      <c r="A232" s="5" t="s">
        <v>191</v>
      </c>
      <c r="B232" s="5" t="s">
        <v>138</v>
      </c>
      <c r="C232" s="9"/>
      <c r="D232" s="16">
        <v>3420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>
        <f t="shared" si="22"/>
        <v>3420</v>
      </c>
      <c r="O232" s="16"/>
      <c r="P232" s="16"/>
      <c r="Q232" s="16"/>
      <c r="R232" s="16"/>
      <c r="S232" s="16"/>
      <c r="T232" s="16"/>
      <c r="U232" s="16"/>
      <c r="V232" s="16">
        <f t="shared" si="21"/>
        <v>3420</v>
      </c>
      <c r="W232" s="11"/>
    </row>
    <row r="233" spans="1:23" x14ac:dyDescent="0.25">
      <c r="A233" s="5" t="s">
        <v>191</v>
      </c>
      <c r="B233" s="5" t="s">
        <v>119</v>
      </c>
      <c r="C233" s="9" t="s">
        <v>120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>
        <f t="shared" si="22"/>
        <v>0</v>
      </c>
      <c r="O233" s="16"/>
      <c r="P233" s="16">
        <v>1580</v>
      </c>
      <c r="Q233" s="16">
        <v>700</v>
      </c>
      <c r="R233" s="16"/>
      <c r="S233" s="16"/>
      <c r="T233" s="16"/>
      <c r="U233" s="16"/>
      <c r="V233" s="16">
        <f t="shared" si="21"/>
        <v>2280</v>
      </c>
      <c r="W233" s="11"/>
    </row>
    <row r="234" spans="1:23" x14ac:dyDescent="0.25">
      <c r="A234" s="5" t="s">
        <v>191</v>
      </c>
      <c r="B234" s="5" t="s">
        <v>15</v>
      </c>
      <c r="C234" s="9" t="s">
        <v>14</v>
      </c>
      <c r="D234" s="16">
        <v>0</v>
      </c>
      <c r="E234" s="16"/>
      <c r="F234" s="16"/>
      <c r="G234" s="16"/>
      <c r="H234" s="16">
        <v>727</v>
      </c>
      <c r="I234" s="16"/>
      <c r="J234" s="16">
        <v>280</v>
      </c>
      <c r="K234" s="16"/>
      <c r="L234" s="16"/>
      <c r="M234" s="16"/>
      <c r="N234" s="16">
        <f t="shared" si="22"/>
        <v>1007</v>
      </c>
      <c r="O234" s="16"/>
      <c r="P234" s="16">
        <v>10993</v>
      </c>
      <c r="Q234" s="16">
        <v>9491</v>
      </c>
      <c r="R234" s="16"/>
      <c r="S234" s="16"/>
      <c r="T234" s="16"/>
      <c r="U234" s="16"/>
      <c r="V234" s="16">
        <f t="shared" si="21"/>
        <v>21491</v>
      </c>
      <c r="W234" s="11"/>
    </row>
    <row r="235" spans="1:23" x14ac:dyDescent="0.25">
      <c r="A235" s="5" t="s">
        <v>191</v>
      </c>
      <c r="B235" s="5" t="s">
        <v>192</v>
      </c>
      <c r="C235" s="9" t="s">
        <v>22</v>
      </c>
      <c r="D235" s="16">
        <v>8096</v>
      </c>
      <c r="E235" s="16">
        <v>60</v>
      </c>
      <c r="F235" s="16"/>
      <c r="G235" s="16">
        <v>246</v>
      </c>
      <c r="H235" s="16">
        <v>540</v>
      </c>
      <c r="I235" s="16">
        <v>1045</v>
      </c>
      <c r="J235" s="16">
        <v>35</v>
      </c>
      <c r="K235" s="16"/>
      <c r="L235" s="16"/>
      <c r="M235" s="16"/>
      <c r="N235" s="16">
        <f t="shared" si="22"/>
        <v>10022</v>
      </c>
      <c r="O235" s="16"/>
      <c r="P235" s="16">
        <v>490</v>
      </c>
      <c r="Q235" s="16">
        <v>530</v>
      </c>
      <c r="R235" s="16">
        <v>410</v>
      </c>
      <c r="S235" s="16"/>
      <c r="T235" s="16"/>
      <c r="U235" s="16"/>
      <c r="V235" s="16">
        <f t="shared" si="21"/>
        <v>11452</v>
      </c>
      <c r="W235" s="11"/>
    </row>
    <row r="236" spans="1:23" x14ac:dyDescent="0.25">
      <c r="A236" s="5" t="s">
        <v>191</v>
      </c>
      <c r="B236" s="5" t="s">
        <v>193</v>
      </c>
      <c r="C236" s="9" t="s">
        <v>22</v>
      </c>
      <c r="D236" s="16">
        <v>5290</v>
      </c>
      <c r="E236" s="16">
        <v>20</v>
      </c>
      <c r="F236" s="16"/>
      <c r="G236" s="16"/>
      <c r="H236" s="16">
        <v>105</v>
      </c>
      <c r="I236" s="16">
        <v>450</v>
      </c>
      <c r="J236" s="16"/>
      <c r="K236" s="16"/>
      <c r="L236" s="16"/>
      <c r="M236" s="16"/>
      <c r="N236" s="16">
        <f t="shared" si="22"/>
        <v>5865</v>
      </c>
      <c r="O236" s="16"/>
      <c r="P236" s="16">
        <v>280</v>
      </c>
      <c r="Q236" s="16">
        <v>280</v>
      </c>
      <c r="R236" s="16">
        <v>410</v>
      </c>
      <c r="S236" s="16"/>
      <c r="T236" s="16"/>
      <c r="U236" s="16"/>
      <c r="V236" s="16">
        <f t="shared" si="21"/>
        <v>6835</v>
      </c>
      <c r="W236" s="11"/>
    </row>
    <row r="237" spans="1:23" ht="26.25" x14ac:dyDescent="0.25">
      <c r="A237" s="5" t="s">
        <v>191</v>
      </c>
      <c r="B237" s="5" t="s">
        <v>194</v>
      </c>
      <c r="C237" s="9" t="s">
        <v>182</v>
      </c>
      <c r="D237" s="16">
        <v>14766</v>
      </c>
      <c r="E237" s="16">
        <v>835</v>
      </c>
      <c r="F237" s="16"/>
      <c r="G237" s="16">
        <v>30</v>
      </c>
      <c r="H237" s="16">
        <v>290</v>
      </c>
      <c r="I237" s="16">
        <v>2700</v>
      </c>
      <c r="J237" s="16">
        <v>150</v>
      </c>
      <c r="K237" s="16"/>
      <c r="L237" s="16"/>
      <c r="M237" s="16"/>
      <c r="N237" s="16">
        <f t="shared" si="22"/>
        <v>18771</v>
      </c>
      <c r="O237" s="16">
        <v>20</v>
      </c>
      <c r="P237" s="16">
        <v>452</v>
      </c>
      <c r="Q237" s="16">
        <v>1432</v>
      </c>
      <c r="R237" s="16"/>
      <c r="S237" s="16"/>
      <c r="T237" s="16"/>
      <c r="U237" s="16"/>
      <c r="V237" s="16">
        <f t="shared" si="21"/>
        <v>20675</v>
      </c>
      <c r="W237" s="11"/>
    </row>
    <row r="238" spans="1:23" x14ac:dyDescent="0.25">
      <c r="A238" s="5" t="s">
        <v>191</v>
      </c>
      <c r="B238" s="5" t="s">
        <v>195</v>
      </c>
      <c r="C238" s="9" t="s">
        <v>25</v>
      </c>
      <c r="D238" s="16">
        <v>23932</v>
      </c>
      <c r="E238" s="16">
        <v>420</v>
      </c>
      <c r="F238" s="16"/>
      <c r="G238" s="16">
        <v>1408</v>
      </c>
      <c r="H238" s="16">
        <v>3900</v>
      </c>
      <c r="I238" s="16">
        <v>6470</v>
      </c>
      <c r="J238" s="16">
        <v>460</v>
      </c>
      <c r="K238" s="16">
        <v>6252</v>
      </c>
      <c r="L238" s="16"/>
      <c r="M238" s="16"/>
      <c r="N238" s="16">
        <f t="shared" si="22"/>
        <v>42842</v>
      </c>
      <c r="O238" s="16">
        <v>20</v>
      </c>
      <c r="P238" s="16">
        <v>5230</v>
      </c>
      <c r="Q238" s="16">
        <v>4720</v>
      </c>
      <c r="R238" s="16"/>
      <c r="S238" s="16"/>
      <c r="T238" s="16"/>
      <c r="U238" s="16"/>
      <c r="V238" s="16">
        <f t="shared" si="21"/>
        <v>52812</v>
      </c>
      <c r="W238" s="11"/>
    </row>
    <row r="239" spans="1:23" ht="26.25" x14ac:dyDescent="0.25">
      <c r="A239" s="5" t="s">
        <v>191</v>
      </c>
      <c r="B239" s="5" t="s">
        <v>26</v>
      </c>
      <c r="C239" s="9" t="s">
        <v>25</v>
      </c>
      <c r="D239" s="16">
        <v>39736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>
        <f t="shared" si="22"/>
        <v>39736</v>
      </c>
      <c r="O239" s="16"/>
      <c r="P239" s="16"/>
      <c r="Q239" s="16"/>
      <c r="R239" s="16"/>
      <c r="S239" s="16"/>
      <c r="T239" s="16"/>
      <c r="U239" s="16"/>
      <c r="V239" s="16">
        <f t="shared" si="21"/>
        <v>39736</v>
      </c>
      <c r="W239" s="11"/>
    </row>
    <row r="240" spans="1:23" ht="39" x14ac:dyDescent="0.25">
      <c r="A240" s="5" t="s">
        <v>191</v>
      </c>
      <c r="B240" s="5" t="s">
        <v>27</v>
      </c>
      <c r="C240" s="9" t="s">
        <v>25</v>
      </c>
      <c r="D240" s="16">
        <v>0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>
        <f t="shared" si="22"/>
        <v>0</v>
      </c>
      <c r="O240" s="16"/>
      <c r="P240" s="16"/>
      <c r="Q240" s="16"/>
      <c r="R240" s="16"/>
      <c r="S240" s="16"/>
      <c r="T240" s="16"/>
      <c r="U240" s="16"/>
      <c r="V240" s="16">
        <f t="shared" si="21"/>
        <v>0</v>
      </c>
      <c r="W240" s="11"/>
    </row>
    <row r="241" spans="1:23" x14ac:dyDescent="0.25">
      <c r="A241" s="5" t="s">
        <v>191</v>
      </c>
      <c r="B241" s="5" t="s">
        <v>196</v>
      </c>
      <c r="C241" s="9" t="s">
        <v>29</v>
      </c>
      <c r="D241" s="16">
        <v>36846</v>
      </c>
      <c r="E241" s="16">
        <v>500</v>
      </c>
      <c r="F241" s="16"/>
      <c r="G241" s="16">
        <v>3412</v>
      </c>
      <c r="H241" s="16">
        <v>14240</v>
      </c>
      <c r="I241" s="16">
        <v>21000</v>
      </c>
      <c r="J241" s="16">
        <v>1600</v>
      </c>
      <c r="K241" s="16">
        <v>6134</v>
      </c>
      <c r="L241" s="16"/>
      <c r="M241" s="16"/>
      <c r="N241" s="16">
        <f t="shared" si="22"/>
        <v>83732</v>
      </c>
      <c r="O241" s="16">
        <v>100</v>
      </c>
      <c r="P241" s="16">
        <v>11900</v>
      </c>
      <c r="Q241" s="16">
        <v>15800</v>
      </c>
      <c r="R241" s="16"/>
      <c r="S241" s="16"/>
      <c r="T241" s="16"/>
      <c r="U241" s="16"/>
      <c r="V241" s="16">
        <f t="shared" si="21"/>
        <v>111532</v>
      </c>
      <c r="W241" s="11"/>
    </row>
    <row r="242" spans="1:23" x14ac:dyDescent="0.25">
      <c r="A242" s="5" t="s">
        <v>191</v>
      </c>
      <c r="B242" s="5" t="s">
        <v>432</v>
      </c>
      <c r="C242" s="9" t="s">
        <v>29</v>
      </c>
      <c r="D242" s="16"/>
      <c r="E242" s="16"/>
      <c r="F242" s="16"/>
      <c r="G242" s="16"/>
      <c r="H242" s="16"/>
      <c r="I242" s="16"/>
      <c r="J242" s="16"/>
      <c r="K242" s="16">
        <v>2482</v>
      </c>
      <c r="L242" s="16"/>
      <c r="M242" s="16"/>
      <c r="N242" s="16">
        <f t="shared" si="22"/>
        <v>2482</v>
      </c>
      <c r="O242" s="16"/>
      <c r="P242" s="16"/>
      <c r="Q242" s="16"/>
      <c r="R242" s="16"/>
      <c r="S242" s="16"/>
      <c r="T242" s="16"/>
      <c r="U242" s="16"/>
      <c r="V242" s="16">
        <f t="shared" si="21"/>
        <v>2482</v>
      </c>
      <c r="W242" s="11"/>
    </row>
    <row r="243" spans="1:23" ht="26.25" x14ac:dyDescent="0.25">
      <c r="A243" s="5" t="s">
        <v>191</v>
      </c>
      <c r="B243" s="5" t="s">
        <v>197</v>
      </c>
      <c r="C243" s="12" t="s">
        <v>29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>
        <f t="shared" si="22"/>
        <v>0</v>
      </c>
      <c r="O243" s="16"/>
      <c r="P243" s="16"/>
      <c r="Q243" s="16"/>
      <c r="R243" s="16"/>
      <c r="S243" s="16"/>
      <c r="T243" s="16"/>
      <c r="U243" s="16"/>
      <c r="V243" s="16">
        <f t="shared" si="21"/>
        <v>0</v>
      </c>
      <c r="W243" s="11"/>
    </row>
    <row r="244" spans="1:23" ht="26.25" x14ac:dyDescent="0.25">
      <c r="A244" s="5" t="s">
        <v>191</v>
      </c>
      <c r="B244" s="5" t="s">
        <v>198</v>
      </c>
      <c r="C244" s="12" t="s">
        <v>29</v>
      </c>
      <c r="D244" s="16">
        <v>4232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>
        <f t="shared" si="22"/>
        <v>4232</v>
      </c>
      <c r="O244" s="16"/>
      <c r="P244" s="16"/>
      <c r="Q244" s="16"/>
      <c r="R244" s="16"/>
      <c r="S244" s="16"/>
      <c r="T244" s="16"/>
      <c r="U244" s="16"/>
      <c r="V244" s="16">
        <f t="shared" si="21"/>
        <v>4232</v>
      </c>
      <c r="W244" s="11"/>
    </row>
    <row r="245" spans="1:23" x14ac:dyDescent="0.25">
      <c r="A245" s="5" t="s">
        <v>191</v>
      </c>
      <c r="B245" s="5" t="s">
        <v>222</v>
      </c>
      <c r="C245" s="9" t="s">
        <v>29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>
        <f t="shared" si="22"/>
        <v>0</v>
      </c>
      <c r="O245" s="16"/>
      <c r="P245" s="16">
        <v>811</v>
      </c>
      <c r="Q245" s="16"/>
      <c r="R245" s="16"/>
      <c r="S245" s="16"/>
      <c r="T245" s="16"/>
      <c r="U245" s="16"/>
      <c r="V245" s="16">
        <f t="shared" si="21"/>
        <v>811</v>
      </c>
      <c r="W245" s="11"/>
    </row>
    <row r="246" spans="1:23" x14ac:dyDescent="0.25">
      <c r="A246" s="5" t="s">
        <v>191</v>
      </c>
      <c r="B246" s="5" t="s">
        <v>93</v>
      </c>
      <c r="C246" s="9" t="s">
        <v>94</v>
      </c>
      <c r="D246" s="16">
        <v>87308</v>
      </c>
      <c r="E246" s="16">
        <v>680</v>
      </c>
      <c r="F246" s="16"/>
      <c r="G246" s="16">
        <v>2268</v>
      </c>
      <c r="H246" s="16">
        <v>4945</v>
      </c>
      <c r="I246" s="16">
        <v>6470</v>
      </c>
      <c r="J246" s="16">
        <v>1400</v>
      </c>
      <c r="K246" s="16">
        <v>34328</v>
      </c>
      <c r="L246" s="16"/>
      <c r="M246" s="16"/>
      <c r="N246" s="16">
        <f t="shared" si="22"/>
        <v>137399</v>
      </c>
      <c r="O246" s="16">
        <v>35</v>
      </c>
      <c r="P246" s="16">
        <v>5300</v>
      </c>
      <c r="Q246" s="16">
        <v>12200</v>
      </c>
      <c r="R246" s="16"/>
      <c r="S246" s="16"/>
      <c r="T246" s="16"/>
      <c r="U246" s="16"/>
      <c r="V246" s="16">
        <f t="shared" si="21"/>
        <v>154934</v>
      </c>
      <c r="W246" s="11"/>
    </row>
    <row r="247" spans="1:23" ht="39" x14ac:dyDescent="0.25">
      <c r="A247" s="5" t="s">
        <v>191</v>
      </c>
      <c r="B247" s="5" t="s">
        <v>95</v>
      </c>
      <c r="C247" s="9" t="s">
        <v>94</v>
      </c>
      <c r="D247" s="16">
        <v>7878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>
        <f t="shared" si="22"/>
        <v>7878</v>
      </c>
      <c r="O247" s="16"/>
      <c r="P247" s="16"/>
      <c r="Q247" s="16"/>
      <c r="R247" s="16"/>
      <c r="S247" s="16"/>
      <c r="T247" s="16"/>
      <c r="U247" s="16"/>
      <c r="V247" s="16">
        <f t="shared" si="21"/>
        <v>7878</v>
      </c>
      <c r="W247" s="11"/>
    </row>
    <row r="248" spans="1:23" ht="26.25" x14ac:dyDescent="0.25">
      <c r="A248" s="5" t="s">
        <v>191</v>
      </c>
      <c r="B248" s="5" t="s">
        <v>96</v>
      </c>
      <c r="C248" s="9" t="s">
        <v>94</v>
      </c>
      <c r="D248" s="16">
        <v>5953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>
        <f t="shared" si="22"/>
        <v>5953</v>
      </c>
      <c r="O248" s="16"/>
      <c r="P248" s="16"/>
      <c r="Q248" s="16"/>
      <c r="R248" s="16"/>
      <c r="S248" s="16"/>
      <c r="T248" s="16"/>
      <c r="U248" s="16"/>
      <c r="V248" s="16">
        <f t="shared" si="21"/>
        <v>5953</v>
      </c>
      <c r="W248" s="11"/>
    </row>
    <row r="249" spans="1:23" x14ac:dyDescent="0.25">
      <c r="A249" s="5" t="s">
        <v>191</v>
      </c>
      <c r="B249" s="5" t="s">
        <v>19</v>
      </c>
      <c r="C249" s="9" t="s">
        <v>20</v>
      </c>
      <c r="D249" s="16">
        <v>1610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>
        <f t="shared" si="22"/>
        <v>1610</v>
      </c>
      <c r="O249" s="16"/>
      <c r="P249" s="16">
        <v>80</v>
      </c>
      <c r="Q249" s="16">
        <v>450</v>
      </c>
      <c r="R249" s="16"/>
      <c r="S249" s="16"/>
      <c r="T249" s="16"/>
      <c r="U249" s="16"/>
      <c r="V249" s="16">
        <f t="shared" si="21"/>
        <v>2140</v>
      </c>
      <c r="W249" s="11"/>
    </row>
    <row r="250" spans="1:23" x14ac:dyDescent="0.25">
      <c r="A250" s="5" t="s">
        <v>191</v>
      </c>
      <c r="B250" s="5" t="s">
        <v>23</v>
      </c>
      <c r="C250" s="9" t="s">
        <v>22</v>
      </c>
      <c r="D250" s="16">
        <v>17078</v>
      </c>
      <c r="E250" s="16">
        <v>580</v>
      </c>
      <c r="F250" s="16"/>
      <c r="G250" s="16">
        <v>436</v>
      </c>
      <c r="H250" s="16">
        <v>2850</v>
      </c>
      <c r="I250" s="16">
        <v>6100</v>
      </c>
      <c r="J250" s="16">
        <v>1251</v>
      </c>
      <c r="K250" s="16"/>
      <c r="L250" s="16"/>
      <c r="M250" s="16"/>
      <c r="N250" s="16">
        <f t="shared" si="22"/>
        <v>28295</v>
      </c>
      <c r="O250" s="16"/>
      <c r="P250" s="16">
        <v>6499</v>
      </c>
      <c r="Q250" s="16">
        <v>2850</v>
      </c>
      <c r="R250" s="16"/>
      <c r="S250" s="16"/>
      <c r="T250" s="16"/>
      <c r="U250" s="16"/>
      <c r="V250" s="16">
        <f t="shared" si="21"/>
        <v>37644</v>
      </c>
      <c r="W250" s="11"/>
    </row>
    <row r="251" spans="1:23" ht="26.25" x14ac:dyDescent="0.25">
      <c r="A251" s="5" t="s">
        <v>191</v>
      </c>
      <c r="B251" s="5" t="s">
        <v>80</v>
      </c>
      <c r="C251" s="12" t="s">
        <v>22</v>
      </c>
      <c r="D251" s="16">
        <v>828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>
        <f t="shared" si="22"/>
        <v>828</v>
      </c>
      <c r="O251" s="16"/>
      <c r="P251" s="16"/>
      <c r="Q251" s="16"/>
      <c r="R251" s="16"/>
      <c r="S251" s="16"/>
      <c r="T251" s="16"/>
      <c r="U251" s="16"/>
      <c r="V251" s="16">
        <f t="shared" si="21"/>
        <v>828</v>
      </c>
      <c r="W251" s="11"/>
    </row>
    <row r="252" spans="1:23" x14ac:dyDescent="0.25">
      <c r="A252" s="5" t="s">
        <v>191</v>
      </c>
      <c r="B252" s="5" t="s">
        <v>39</v>
      </c>
      <c r="C252" s="9" t="s">
        <v>34</v>
      </c>
      <c r="D252" s="16"/>
      <c r="E252" s="16"/>
      <c r="F252" s="16"/>
      <c r="G252" s="16"/>
      <c r="H252" s="16"/>
      <c r="I252" s="16"/>
      <c r="J252" s="16">
        <v>4950</v>
      </c>
      <c r="K252" s="16"/>
      <c r="L252" s="16">
        <v>44000</v>
      </c>
      <c r="M252" s="16"/>
      <c r="N252" s="16">
        <f t="shared" si="22"/>
        <v>48950</v>
      </c>
      <c r="O252" s="16"/>
      <c r="P252" s="16"/>
      <c r="Q252" s="16"/>
      <c r="R252" s="16"/>
      <c r="S252" s="16"/>
      <c r="T252" s="16"/>
      <c r="U252" s="16"/>
      <c r="V252" s="16">
        <f t="shared" si="21"/>
        <v>48950</v>
      </c>
      <c r="W252" s="11"/>
    </row>
    <row r="253" spans="1:23" x14ac:dyDescent="0.25">
      <c r="A253" s="5" t="s">
        <v>191</v>
      </c>
      <c r="B253" s="5" t="s">
        <v>199</v>
      </c>
      <c r="C253" s="12" t="s">
        <v>34</v>
      </c>
      <c r="D253" s="16">
        <v>40641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>
        <f t="shared" si="22"/>
        <v>40641</v>
      </c>
      <c r="O253" s="16"/>
      <c r="P253" s="16"/>
      <c r="Q253" s="16"/>
      <c r="R253" s="16"/>
      <c r="S253" s="16"/>
      <c r="T253" s="16"/>
      <c r="U253" s="16"/>
      <c r="V253" s="16">
        <f t="shared" si="21"/>
        <v>40641</v>
      </c>
      <c r="W253" s="11"/>
    </row>
    <row r="254" spans="1:23" ht="26.25" x14ac:dyDescent="0.25">
      <c r="A254" s="5" t="s">
        <v>191</v>
      </c>
      <c r="B254" s="5" t="s">
        <v>200</v>
      </c>
      <c r="C254" s="12" t="s">
        <v>34</v>
      </c>
      <c r="D254" s="16">
        <v>5869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>
        <f t="shared" si="22"/>
        <v>5869</v>
      </c>
      <c r="O254" s="16"/>
      <c r="P254" s="16"/>
      <c r="Q254" s="16"/>
      <c r="R254" s="16"/>
      <c r="S254" s="16"/>
      <c r="T254" s="16"/>
      <c r="U254" s="16"/>
      <c r="V254" s="16">
        <f t="shared" si="21"/>
        <v>5869</v>
      </c>
      <c r="W254" s="11"/>
    </row>
    <row r="255" spans="1:23" ht="26.25" x14ac:dyDescent="0.25">
      <c r="A255" s="5" t="s">
        <v>191</v>
      </c>
      <c r="B255" s="5" t="s">
        <v>201</v>
      </c>
      <c r="C255" s="9" t="s">
        <v>22</v>
      </c>
      <c r="D255" s="16">
        <v>3165</v>
      </c>
      <c r="E255" s="16"/>
      <c r="F255" s="16"/>
      <c r="G255" s="16"/>
      <c r="H255" s="16"/>
      <c r="I255" s="16"/>
      <c r="J255" s="16">
        <v>435</v>
      </c>
      <c r="K255" s="16"/>
      <c r="L255" s="16"/>
      <c r="M255" s="16"/>
      <c r="N255" s="16">
        <f t="shared" si="22"/>
        <v>3600</v>
      </c>
      <c r="O255" s="16"/>
      <c r="P255" s="16">
        <v>2600</v>
      </c>
      <c r="Q255" s="16">
        <v>470</v>
      </c>
      <c r="R255" s="16"/>
      <c r="S255" s="16"/>
      <c r="T255" s="16"/>
      <c r="U255" s="16"/>
      <c r="V255" s="16">
        <f t="shared" si="21"/>
        <v>6670</v>
      </c>
      <c r="W255" s="11"/>
    </row>
    <row r="256" spans="1:23" x14ac:dyDescent="0.25">
      <c r="A256" s="5" t="s">
        <v>191</v>
      </c>
      <c r="B256" s="5" t="s">
        <v>42</v>
      </c>
      <c r="C256" s="9" t="s">
        <v>29</v>
      </c>
      <c r="D256" s="16">
        <v>189142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>
        <f t="shared" si="22"/>
        <v>189142</v>
      </c>
      <c r="O256" s="16"/>
      <c r="P256" s="16"/>
      <c r="Q256" s="16"/>
      <c r="R256" s="16"/>
      <c r="S256" s="16"/>
      <c r="T256" s="16"/>
      <c r="U256" s="16"/>
      <c r="V256" s="16">
        <f t="shared" si="21"/>
        <v>189142</v>
      </c>
      <c r="W256" s="11"/>
    </row>
    <row r="257" spans="1:23" ht="26.25" x14ac:dyDescent="0.25">
      <c r="A257" s="5" t="s">
        <v>191</v>
      </c>
      <c r="B257" s="5" t="s">
        <v>43</v>
      </c>
      <c r="C257" s="9" t="s">
        <v>29</v>
      </c>
      <c r="D257" s="16">
        <v>544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>
        <f t="shared" si="22"/>
        <v>544</v>
      </c>
      <c r="O257" s="16"/>
      <c r="P257" s="16"/>
      <c r="Q257" s="16"/>
      <c r="R257" s="16"/>
      <c r="S257" s="16"/>
      <c r="T257" s="16"/>
      <c r="U257" s="16"/>
      <c r="V257" s="16">
        <f t="shared" si="21"/>
        <v>544</v>
      </c>
      <c r="W257" s="11"/>
    </row>
    <row r="258" spans="1:23" ht="26.25" x14ac:dyDescent="0.25">
      <c r="A258" s="5" t="s">
        <v>191</v>
      </c>
      <c r="B258" s="5" t="s">
        <v>44</v>
      </c>
      <c r="C258" s="9" t="s">
        <v>45</v>
      </c>
      <c r="D258" s="16">
        <v>8388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>
        <f t="shared" si="22"/>
        <v>8388</v>
      </c>
      <c r="O258" s="16"/>
      <c r="P258" s="16"/>
      <c r="Q258" s="16"/>
      <c r="R258" s="16"/>
      <c r="S258" s="16"/>
      <c r="T258" s="16"/>
      <c r="U258" s="16"/>
      <c r="V258" s="16">
        <f t="shared" si="21"/>
        <v>8388</v>
      </c>
      <c r="W258" s="11"/>
    </row>
    <row r="259" spans="1:23" ht="26.25" x14ac:dyDescent="0.25">
      <c r="A259" s="5" t="s">
        <v>191</v>
      </c>
      <c r="B259" s="5" t="s">
        <v>46</v>
      </c>
      <c r="C259" s="9" t="s">
        <v>45</v>
      </c>
      <c r="D259" s="16">
        <v>0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>
        <f t="shared" si="22"/>
        <v>0</v>
      </c>
      <c r="O259" s="16"/>
      <c r="P259" s="16"/>
      <c r="Q259" s="16"/>
      <c r="R259" s="16"/>
      <c r="S259" s="16"/>
      <c r="T259" s="16"/>
      <c r="U259" s="16"/>
      <c r="V259" s="16">
        <f t="shared" si="21"/>
        <v>0</v>
      </c>
      <c r="W259" s="11"/>
    </row>
    <row r="260" spans="1:23" ht="26.25" x14ac:dyDescent="0.25">
      <c r="A260" s="5" t="s">
        <v>191</v>
      </c>
      <c r="B260" s="5" t="s">
        <v>170</v>
      </c>
      <c r="C260" s="9" t="s">
        <v>25</v>
      </c>
      <c r="D260" s="16">
        <v>958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>
        <f t="shared" si="22"/>
        <v>958</v>
      </c>
      <c r="O260" s="16"/>
      <c r="P260" s="16"/>
      <c r="Q260" s="16"/>
      <c r="R260" s="16"/>
      <c r="S260" s="16"/>
      <c r="T260" s="16"/>
      <c r="U260" s="16"/>
      <c r="V260" s="16">
        <f t="shared" si="21"/>
        <v>958</v>
      </c>
      <c r="W260" s="11"/>
    </row>
    <row r="261" spans="1:23" ht="26.25" x14ac:dyDescent="0.25">
      <c r="A261" s="5" t="s">
        <v>191</v>
      </c>
      <c r="B261" s="5" t="s">
        <v>47</v>
      </c>
      <c r="C261" s="9" t="s">
        <v>25</v>
      </c>
      <c r="D261" s="16">
        <v>14384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>
        <f t="shared" si="22"/>
        <v>14384</v>
      </c>
      <c r="O261" s="16"/>
      <c r="P261" s="16"/>
      <c r="Q261" s="16"/>
      <c r="R261" s="16"/>
      <c r="S261" s="16"/>
      <c r="T261" s="16"/>
      <c r="U261" s="16"/>
      <c r="V261" s="16">
        <f t="shared" si="21"/>
        <v>14384</v>
      </c>
      <c r="W261" s="11"/>
    </row>
    <row r="262" spans="1:23" ht="39" x14ac:dyDescent="0.25">
      <c r="A262" s="5" t="s">
        <v>191</v>
      </c>
      <c r="B262" s="5" t="s">
        <v>48</v>
      </c>
      <c r="C262" s="9" t="s">
        <v>25</v>
      </c>
      <c r="D262" s="16">
        <v>0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>
        <f t="shared" si="22"/>
        <v>0</v>
      </c>
      <c r="O262" s="16"/>
      <c r="P262" s="16"/>
      <c r="Q262" s="16"/>
      <c r="R262" s="16"/>
      <c r="S262" s="16"/>
      <c r="T262" s="16"/>
      <c r="U262" s="16"/>
      <c r="V262" s="16">
        <f t="shared" si="21"/>
        <v>0</v>
      </c>
      <c r="W262" s="11"/>
    </row>
    <row r="263" spans="1:23" x14ac:dyDescent="0.25">
      <c r="A263" s="5" t="s">
        <v>191</v>
      </c>
      <c r="B263" s="5" t="s">
        <v>49</v>
      </c>
      <c r="C263" s="9" t="s">
        <v>50</v>
      </c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>
        <f t="shared" si="22"/>
        <v>0</v>
      </c>
      <c r="O263" s="16"/>
      <c r="P263" s="16"/>
      <c r="Q263" s="16"/>
      <c r="R263" s="16"/>
      <c r="S263" s="16"/>
      <c r="T263" s="16">
        <v>1893</v>
      </c>
      <c r="U263" s="16"/>
      <c r="V263" s="16">
        <f t="shared" si="21"/>
        <v>1893</v>
      </c>
      <c r="W263" s="11"/>
    </row>
    <row r="264" spans="1:23" x14ac:dyDescent="0.25">
      <c r="A264" s="5" t="s">
        <v>191</v>
      </c>
      <c r="B264" s="5" t="s">
        <v>51</v>
      </c>
      <c r="C264" s="9"/>
      <c r="D264" s="16">
        <v>10084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>
        <f t="shared" si="22"/>
        <v>10084</v>
      </c>
      <c r="O264" s="16"/>
      <c r="P264" s="16"/>
      <c r="Q264" s="16"/>
      <c r="R264" s="16"/>
      <c r="S264" s="16"/>
      <c r="T264" s="16"/>
      <c r="U264" s="16"/>
      <c r="V264" s="16">
        <f t="shared" si="21"/>
        <v>10084</v>
      </c>
      <c r="W264" s="11"/>
    </row>
    <row r="265" spans="1:23" x14ac:dyDescent="0.25">
      <c r="A265" s="5" t="s">
        <v>191</v>
      </c>
      <c r="B265" s="5" t="s">
        <v>52</v>
      </c>
      <c r="C265" s="9"/>
      <c r="D265" s="16">
        <v>10961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>
        <f t="shared" si="22"/>
        <v>10961</v>
      </c>
      <c r="O265" s="16"/>
      <c r="P265" s="16"/>
      <c r="Q265" s="16"/>
      <c r="R265" s="16"/>
      <c r="S265" s="16"/>
      <c r="T265" s="16"/>
      <c r="U265" s="16"/>
      <c r="V265" s="16">
        <f t="shared" si="21"/>
        <v>10961</v>
      </c>
      <c r="W265" s="11"/>
    </row>
    <row r="266" spans="1:23" x14ac:dyDescent="0.25">
      <c r="A266" s="5" t="s">
        <v>191</v>
      </c>
      <c r="B266" s="5" t="s">
        <v>134</v>
      </c>
      <c r="C266" s="9" t="s">
        <v>36</v>
      </c>
      <c r="D266" s="16"/>
      <c r="E266" s="16"/>
      <c r="F266" s="16"/>
      <c r="G266" s="16"/>
      <c r="H266" s="16"/>
      <c r="I266" s="16"/>
      <c r="J266" s="16">
        <v>200</v>
      </c>
      <c r="K266" s="16"/>
      <c r="L266" s="16"/>
      <c r="M266" s="16"/>
      <c r="N266" s="16">
        <f t="shared" si="22"/>
        <v>200</v>
      </c>
      <c r="O266" s="16"/>
      <c r="P266" s="16"/>
      <c r="Q266" s="16"/>
      <c r="R266" s="16"/>
      <c r="S266" s="16"/>
      <c r="T266" s="16"/>
      <c r="U266" s="16"/>
      <c r="V266" s="16">
        <f t="shared" si="21"/>
        <v>200</v>
      </c>
      <c r="W266" s="11"/>
    </row>
    <row r="267" spans="1:23" x14ac:dyDescent="0.25">
      <c r="A267" s="5" t="s">
        <v>191</v>
      </c>
      <c r="B267" s="5" t="s">
        <v>32</v>
      </c>
      <c r="C267" s="9" t="s">
        <v>29</v>
      </c>
      <c r="D267" s="16"/>
      <c r="E267" s="16"/>
      <c r="F267" s="16"/>
      <c r="G267" s="16"/>
      <c r="H267" s="16"/>
      <c r="I267" s="16"/>
      <c r="J267" s="16"/>
      <c r="K267" s="16">
        <v>2400</v>
      </c>
      <c r="L267" s="16"/>
      <c r="M267" s="16"/>
      <c r="N267" s="16">
        <f t="shared" si="22"/>
        <v>2400</v>
      </c>
      <c r="O267" s="16"/>
      <c r="P267" s="16"/>
      <c r="Q267" s="16"/>
      <c r="R267" s="16"/>
      <c r="S267" s="16"/>
      <c r="T267" s="16"/>
      <c r="U267" s="16"/>
      <c r="V267" s="16">
        <f t="shared" si="21"/>
        <v>2400</v>
      </c>
      <c r="W267" s="11"/>
    </row>
    <row r="268" spans="1:23" x14ac:dyDescent="0.25">
      <c r="A268" s="5" t="s">
        <v>191</v>
      </c>
      <c r="B268" s="5" t="s">
        <v>202</v>
      </c>
      <c r="C268" s="9" t="s">
        <v>203</v>
      </c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>
        <f t="shared" si="22"/>
        <v>0</v>
      </c>
      <c r="O268" s="16"/>
      <c r="P268" s="16">
        <v>45</v>
      </c>
      <c r="Q268" s="16">
        <v>615</v>
      </c>
      <c r="R268" s="16"/>
      <c r="S268" s="16"/>
      <c r="T268" s="16"/>
      <c r="U268" s="16"/>
      <c r="V268" s="16">
        <f t="shared" si="21"/>
        <v>660</v>
      </c>
      <c r="W268" s="11"/>
    </row>
    <row r="269" spans="1:23" ht="51.75" x14ac:dyDescent="0.25">
      <c r="A269" s="5" t="s">
        <v>191</v>
      </c>
      <c r="B269" s="5" t="s">
        <v>204</v>
      </c>
      <c r="C269" s="9" t="s">
        <v>14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>
        <f t="shared" si="22"/>
        <v>0</v>
      </c>
      <c r="O269" s="16"/>
      <c r="P269" s="16">
        <v>2500</v>
      </c>
      <c r="Q269" s="16"/>
      <c r="R269" s="16"/>
      <c r="S269" s="16"/>
      <c r="T269" s="16"/>
      <c r="U269" s="16"/>
      <c r="V269" s="16">
        <f t="shared" si="21"/>
        <v>2500</v>
      </c>
      <c r="W269" s="11"/>
    </row>
    <row r="270" spans="1:23" ht="26.25" x14ac:dyDescent="0.25">
      <c r="A270" s="5" t="s">
        <v>191</v>
      </c>
      <c r="B270" s="5" t="s">
        <v>205</v>
      </c>
      <c r="C270" s="9" t="s">
        <v>182</v>
      </c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>
        <f t="shared" si="22"/>
        <v>0</v>
      </c>
      <c r="O270" s="16"/>
      <c r="P270" s="16"/>
      <c r="Q270" s="16"/>
      <c r="R270" s="16"/>
      <c r="S270" s="16"/>
      <c r="T270" s="16"/>
      <c r="U270" s="16"/>
      <c r="V270" s="16">
        <f t="shared" si="21"/>
        <v>0</v>
      </c>
      <c r="W270" s="11"/>
    </row>
    <row r="271" spans="1:23" x14ac:dyDescent="0.25">
      <c r="A271" s="61" t="s">
        <v>191</v>
      </c>
      <c r="B271" s="61" t="s">
        <v>53</v>
      </c>
      <c r="C271" s="63"/>
      <c r="D271" s="58">
        <f t="shared" ref="D271:E271" si="23">SUM(D229:D270)</f>
        <v>752640</v>
      </c>
      <c r="E271" s="58">
        <f t="shared" si="23"/>
        <v>4590</v>
      </c>
      <c r="F271" s="58">
        <f t="shared" ref="F271:I271" si="24">SUM(F229:F270)</f>
        <v>0</v>
      </c>
      <c r="G271" s="58">
        <f t="shared" si="24"/>
        <v>7868</v>
      </c>
      <c r="H271" s="58">
        <f t="shared" si="24"/>
        <v>30307</v>
      </c>
      <c r="I271" s="58">
        <f t="shared" si="24"/>
        <v>50466</v>
      </c>
      <c r="J271" s="58">
        <f>SUM(J229:J270)</f>
        <v>14801</v>
      </c>
      <c r="K271" s="58">
        <f t="shared" ref="K271:V271" si="25">SUM(K229:K270)</f>
        <v>51596</v>
      </c>
      <c r="L271" s="58">
        <f t="shared" si="25"/>
        <v>44000</v>
      </c>
      <c r="M271" s="58">
        <f t="shared" si="25"/>
        <v>0</v>
      </c>
      <c r="N271" s="58">
        <f>SUM(N229:N270)</f>
        <v>956268</v>
      </c>
      <c r="O271" s="58">
        <f t="shared" si="25"/>
        <v>230</v>
      </c>
      <c r="P271" s="58">
        <f t="shared" si="25"/>
        <v>59460</v>
      </c>
      <c r="Q271" s="58">
        <f t="shared" si="25"/>
        <v>57426</v>
      </c>
      <c r="R271" s="58">
        <f t="shared" si="25"/>
        <v>820</v>
      </c>
      <c r="S271" s="58">
        <f t="shared" si="25"/>
        <v>0</v>
      </c>
      <c r="T271" s="58">
        <f t="shared" si="25"/>
        <v>1893</v>
      </c>
      <c r="U271" s="58">
        <f t="shared" si="25"/>
        <v>250</v>
      </c>
      <c r="V271" s="58">
        <f t="shared" si="25"/>
        <v>1076347</v>
      </c>
      <c r="W271" s="11"/>
    </row>
    <row r="272" spans="1:23" x14ac:dyDescent="0.25">
      <c r="A272" s="5" t="s">
        <v>206</v>
      </c>
      <c r="B272" s="5" t="s">
        <v>11</v>
      </c>
      <c r="C272" s="9" t="s">
        <v>12</v>
      </c>
      <c r="D272" s="16">
        <v>62388</v>
      </c>
      <c r="E272" s="16">
        <v>1240</v>
      </c>
      <c r="F272" s="16"/>
      <c r="G272" s="16">
        <v>150</v>
      </c>
      <c r="H272" s="16">
        <v>6400</v>
      </c>
      <c r="I272" s="16"/>
      <c r="J272" s="16">
        <v>2100</v>
      </c>
      <c r="K272" s="16"/>
      <c r="L272" s="16"/>
      <c r="M272" s="16"/>
      <c r="N272" s="16">
        <f t="shared" ref="N272:N309" si="26">D272+E272+F272+G272+H272+I272+J272+K272+L272+M272</f>
        <v>72278</v>
      </c>
      <c r="O272" s="16">
        <v>57</v>
      </c>
      <c r="P272" s="16">
        <v>7997</v>
      </c>
      <c r="Q272" s="16">
        <v>2600</v>
      </c>
      <c r="R272" s="16"/>
      <c r="S272" s="16"/>
      <c r="T272" s="16"/>
      <c r="U272" s="16"/>
      <c r="V272" s="16">
        <f t="shared" ref="V272:V309" si="27">N272+O272+P272+Q272+R272+S272+T272+U272</f>
        <v>82932</v>
      </c>
      <c r="W272" s="11"/>
    </row>
    <row r="273" spans="1:23" x14ac:dyDescent="0.25">
      <c r="A273" s="5" t="s">
        <v>206</v>
      </c>
      <c r="B273" s="5" t="s">
        <v>37</v>
      </c>
      <c r="C273" s="9" t="s">
        <v>38</v>
      </c>
      <c r="D273" s="16"/>
      <c r="E273" s="16"/>
      <c r="F273" s="16"/>
      <c r="G273" s="16"/>
      <c r="H273" s="16"/>
      <c r="I273" s="16"/>
      <c r="J273" s="16">
        <v>500</v>
      </c>
      <c r="K273" s="16"/>
      <c r="L273" s="16"/>
      <c r="M273" s="16"/>
      <c r="N273" s="16">
        <f t="shared" si="26"/>
        <v>500</v>
      </c>
      <c r="O273" s="16"/>
      <c r="P273" s="16">
        <v>30</v>
      </c>
      <c r="Q273" s="16">
        <v>110</v>
      </c>
      <c r="R273" s="16"/>
      <c r="S273" s="16"/>
      <c r="T273" s="16"/>
      <c r="U273" s="16"/>
      <c r="V273" s="16">
        <f t="shared" si="27"/>
        <v>640</v>
      </c>
      <c r="W273" s="11"/>
    </row>
    <row r="274" spans="1:23" ht="26.25" x14ac:dyDescent="0.25">
      <c r="A274" s="5" t="s">
        <v>206</v>
      </c>
      <c r="B274" s="5" t="s">
        <v>16</v>
      </c>
      <c r="C274" s="9" t="s">
        <v>14</v>
      </c>
      <c r="D274" s="16">
        <v>103765</v>
      </c>
      <c r="E274" s="16">
        <v>50</v>
      </c>
      <c r="F274" s="16"/>
      <c r="G274" s="16">
        <v>50</v>
      </c>
      <c r="H274" s="16">
        <v>700</v>
      </c>
      <c r="I274" s="16">
        <v>300</v>
      </c>
      <c r="J274" s="16">
        <v>6800</v>
      </c>
      <c r="K274" s="16"/>
      <c r="L274" s="16"/>
      <c r="M274" s="16"/>
      <c r="N274" s="16">
        <f t="shared" si="26"/>
        <v>111665</v>
      </c>
      <c r="O274" s="16"/>
      <c r="P274" s="16">
        <v>10370</v>
      </c>
      <c r="Q274" s="16">
        <v>7850</v>
      </c>
      <c r="R274" s="16"/>
      <c r="S274" s="16"/>
      <c r="T274" s="16"/>
      <c r="U274" s="16"/>
      <c r="V274" s="16">
        <f t="shared" si="27"/>
        <v>129885</v>
      </c>
      <c r="W274" s="11"/>
    </row>
    <row r="275" spans="1:23" x14ac:dyDescent="0.25">
      <c r="A275" s="5" t="s">
        <v>206</v>
      </c>
      <c r="B275" s="5" t="s">
        <v>15</v>
      </c>
      <c r="C275" s="9" t="s">
        <v>14</v>
      </c>
      <c r="D275" s="16"/>
      <c r="E275" s="16"/>
      <c r="F275" s="16"/>
      <c r="G275" s="16"/>
      <c r="H275" s="16"/>
      <c r="I275" s="16"/>
      <c r="J275" s="16">
        <v>5500</v>
      </c>
      <c r="K275" s="16"/>
      <c r="L275" s="16"/>
      <c r="M275" s="16"/>
      <c r="N275" s="16">
        <f t="shared" si="26"/>
        <v>5500</v>
      </c>
      <c r="O275" s="16"/>
      <c r="P275" s="16">
        <v>9487</v>
      </c>
      <c r="Q275" s="16">
        <v>4000</v>
      </c>
      <c r="R275" s="16"/>
      <c r="S275" s="16"/>
      <c r="T275" s="16"/>
      <c r="U275" s="16"/>
      <c r="V275" s="16">
        <f t="shared" si="27"/>
        <v>18987</v>
      </c>
      <c r="W275" s="11"/>
    </row>
    <row r="276" spans="1:23" x14ac:dyDescent="0.25">
      <c r="A276" s="5" t="s">
        <v>206</v>
      </c>
      <c r="B276" s="5" t="s">
        <v>438</v>
      </c>
      <c r="C276" s="9" t="s">
        <v>18</v>
      </c>
      <c r="D276" s="16">
        <v>17239</v>
      </c>
      <c r="E276" s="16">
        <v>30</v>
      </c>
      <c r="F276" s="16">
        <v>252</v>
      </c>
      <c r="G276" s="16">
        <v>41</v>
      </c>
      <c r="H276" s="16">
        <v>155</v>
      </c>
      <c r="I276" s="16"/>
      <c r="J276" s="16">
        <v>120</v>
      </c>
      <c r="K276" s="16"/>
      <c r="L276" s="16"/>
      <c r="M276" s="16"/>
      <c r="N276" s="16">
        <f t="shared" si="26"/>
        <v>17837</v>
      </c>
      <c r="O276" s="16">
        <v>30</v>
      </c>
      <c r="P276" s="16">
        <v>2665</v>
      </c>
      <c r="Q276" s="16">
        <v>2130</v>
      </c>
      <c r="R276" s="16"/>
      <c r="S276" s="16"/>
      <c r="T276" s="16"/>
      <c r="U276" s="16"/>
      <c r="V276" s="16">
        <f t="shared" si="27"/>
        <v>22662</v>
      </c>
      <c r="W276" s="11"/>
    </row>
    <row r="277" spans="1:23" x14ac:dyDescent="0.25">
      <c r="A277" s="5" t="s">
        <v>206</v>
      </c>
      <c r="B277" s="5" t="s">
        <v>439</v>
      </c>
      <c r="C277" s="9" t="s">
        <v>18</v>
      </c>
      <c r="D277" s="16">
        <v>9465</v>
      </c>
      <c r="E277" s="16">
        <v>49</v>
      </c>
      <c r="F277" s="16">
        <v>662</v>
      </c>
      <c r="G277" s="16">
        <v>71</v>
      </c>
      <c r="H277" s="16">
        <v>266</v>
      </c>
      <c r="I277" s="16"/>
      <c r="J277" s="16"/>
      <c r="K277" s="16"/>
      <c r="L277" s="16"/>
      <c r="M277" s="16"/>
      <c r="N277" s="16">
        <f t="shared" si="26"/>
        <v>10513</v>
      </c>
      <c r="O277" s="16"/>
      <c r="P277" s="16">
        <v>194</v>
      </c>
      <c r="Q277" s="16">
        <v>1300</v>
      </c>
      <c r="R277" s="16"/>
      <c r="S277" s="16"/>
      <c r="T277" s="16"/>
      <c r="U277" s="16"/>
      <c r="V277" s="16">
        <f t="shared" si="27"/>
        <v>12007</v>
      </c>
      <c r="W277" s="11"/>
    </row>
    <row r="278" spans="1:23" x14ac:dyDescent="0.25">
      <c r="A278" s="5" t="s">
        <v>206</v>
      </c>
      <c r="B278" s="5" t="s">
        <v>440</v>
      </c>
      <c r="C278" s="9" t="s">
        <v>22</v>
      </c>
      <c r="D278" s="16">
        <v>7130</v>
      </c>
      <c r="E278" s="16">
        <v>15</v>
      </c>
      <c r="F278" s="16">
        <v>820</v>
      </c>
      <c r="G278" s="16">
        <v>15</v>
      </c>
      <c r="H278" s="16">
        <v>220</v>
      </c>
      <c r="I278" s="16"/>
      <c r="J278" s="16">
        <v>20</v>
      </c>
      <c r="K278" s="16"/>
      <c r="L278" s="16"/>
      <c r="M278" s="16"/>
      <c r="N278" s="16">
        <f t="shared" si="26"/>
        <v>8220</v>
      </c>
      <c r="O278" s="16">
        <v>15</v>
      </c>
      <c r="P278" s="16">
        <v>335</v>
      </c>
      <c r="Q278" s="16">
        <v>1190</v>
      </c>
      <c r="R278" s="16"/>
      <c r="S278" s="16"/>
      <c r="T278" s="16"/>
      <c r="U278" s="16"/>
      <c r="V278" s="16">
        <f t="shared" si="27"/>
        <v>9760</v>
      </c>
      <c r="W278" s="11"/>
    </row>
    <row r="279" spans="1:23" x14ac:dyDescent="0.25">
      <c r="A279" s="5" t="s">
        <v>206</v>
      </c>
      <c r="B279" s="5" t="s">
        <v>441</v>
      </c>
      <c r="C279" s="9" t="s">
        <v>22</v>
      </c>
      <c r="D279" s="16">
        <v>4727</v>
      </c>
      <c r="E279" s="16">
        <v>140</v>
      </c>
      <c r="F279" s="16"/>
      <c r="G279" s="16">
        <v>10</v>
      </c>
      <c r="H279" s="16">
        <v>70</v>
      </c>
      <c r="I279" s="16">
        <v>400</v>
      </c>
      <c r="J279" s="16">
        <v>30</v>
      </c>
      <c r="K279" s="16"/>
      <c r="L279" s="16"/>
      <c r="M279" s="16"/>
      <c r="N279" s="16">
        <f t="shared" si="26"/>
        <v>5377</v>
      </c>
      <c r="O279" s="16">
        <v>30</v>
      </c>
      <c r="P279" s="16">
        <v>445</v>
      </c>
      <c r="Q279" s="16">
        <v>480</v>
      </c>
      <c r="R279" s="16"/>
      <c r="S279" s="16"/>
      <c r="T279" s="16"/>
      <c r="U279" s="16"/>
      <c r="V279" s="16">
        <f t="shared" si="27"/>
        <v>6332</v>
      </c>
      <c r="W279" s="11"/>
    </row>
    <row r="280" spans="1:23" x14ac:dyDescent="0.25">
      <c r="A280" s="5" t="s">
        <v>206</v>
      </c>
      <c r="B280" s="5" t="s">
        <v>23</v>
      </c>
      <c r="C280" s="9" t="s">
        <v>22</v>
      </c>
      <c r="D280" s="16">
        <v>16779</v>
      </c>
      <c r="E280" s="16">
        <v>250</v>
      </c>
      <c r="F280" s="16"/>
      <c r="G280" s="16">
        <v>40</v>
      </c>
      <c r="H280" s="16">
        <v>1350</v>
      </c>
      <c r="I280" s="16">
        <v>3400</v>
      </c>
      <c r="J280" s="16">
        <v>500</v>
      </c>
      <c r="K280" s="16"/>
      <c r="L280" s="16"/>
      <c r="M280" s="16"/>
      <c r="N280" s="16">
        <f t="shared" si="26"/>
        <v>22319</v>
      </c>
      <c r="O280" s="16">
        <v>60</v>
      </c>
      <c r="P280" s="16">
        <v>7110</v>
      </c>
      <c r="Q280" s="16">
        <v>3090</v>
      </c>
      <c r="R280" s="16"/>
      <c r="S280" s="16"/>
      <c r="T280" s="16"/>
      <c r="U280" s="16"/>
      <c r="V280" s="16">
        <f t="shared" si="27"/>
        <v>32579</v>
      </c>
      <c r="W280" s="11"/>
    </row>
    <row r="281" spans="1:23" ht="26.25" x14ac:dyDescent="0.25">
      <c r="A281" s="5" t="s">
        <v>206</v>
      </c>
      <c r="B281" s="5" t="s">
        <v>442</v>
      </c>
      <c r="C281" s="9" t="s">
        <v>41</v>
      </c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>
        <f t="shared" si="26"/>
        <v>0</v>
      </c>
      <c r="O281" s="16"/>
      <c r="P281" s="16">
        <v>3220</v>
      </c>
      <c r="Q281" s="16"/>
      <c r="R281" s="16"/>
      <c r="S281" s="16"/>
      <c r="T281" s="16"/>
      <c r="U281" s="16"/>
      <c r="V281" s="16">
        <f t="shared" si="27"/>
        <v>3220</v>
      </c>
      <c r="W281" s="11"/>
    </row>
    <row r="282" spans="1:23" x14ac:dyDescent="0.25">
      <c r="A282" s="5" t="s">
        <v>206</v>
      </c>
      <c r="B282" s="5" t="s">
        <v>443</v>
      </c>
      <c r="C282" s="9" t="s">
        <v>217</v>
      </c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>
        <f t="shared" si="26"/>
        <v>0</v>
      </c>
      <c r="O282" s="16"/>
      <c r="P282" s="16"/>
      <c r="Q282" s="16"/>
      <c r="R282" s="16"/>
      <c r="S282" s="16"/>
      <c r="T282" s="16"/>
      <c r="U282" s="16"/>
      <c r="V282" s="16">
        <f t="shared" si="27"/>
        <v>0</v>
      </c>
      <c r="W282" s="11"/>
    </row>
    <row r="283" spans="1:23" ht="26.25" x14ac:dyDescent="0.25">
      <c r="A283" s="5" t="s">
        <v>206</v>
      </c>
      <c r="B283" s="5" t="s">
        <v>444</v>
      </c>
      <c r="C283" s="9" t="s">
        <v>25</v>
      </c>
      <c r="D283" s="16">
        <v>26736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>
        <f t="shared" si="26"/>
        <v>26736</v>
      </c>
      <c r="O283" s="16"/>
      <c r="P283" s="16"/>
      <c r="Q283" s="16"/>
      <c r="R283" s="16"/>
      <c r="S283" s="16"/>
      <c r="T283" s="16"/>
      <c r="U283" s="16"/>
      <c r="V283" s="16">
        <f t="shared" si="27"/>
        <v>26736</v>
      </c>
      <c r="W283" s="11"/>
    </row>
    <row r="284" spans="1:23" ht="39" x14ac:dyDescent="0.25">
      <c r="A284" s="5" t="s">
        <v>206</v>
      </c>
      <c r="B284" s="5" t="s">
        <v>445</v>
      </c>
      <c r="C284" s="9" t="s">
        <v>25</v>
      </c>
      <c r="D284" s="16">
        <v>0</v>
      </c>
      <c r="E284" s="16"/>
      <c r="F284" s="16"/>
      <c r="G284" s="16"/>
      <c r="H284" s="16"/>
      <c r="I284" s="16"/>
      <c r="J284" s="16"/>
      <c r="K284" s="16"/>
      <c r="L284" s="16"/>
      <c r="M284" s="16"/>
      <c r="N284" s="16">
        <f t="shared" si="26"/>
        <v>0</v>
      </c>
      <c r="O284" s="16"/>
      <c r="P284" s="16"/>
      <c r="Q284" s="16"/>
      <c r="R284" s="16"/>
      <c r="S284" s="16"/>
      <c r="T284" s="16"/>
      <c r="U284" s="16"/>
      <c r="V284" s="16">
        <f t="shared" si="27"/>
        <v>0</v>
      </c>
      <c r="W284" s="11"/>
    </row>
    <row r="285" spans="1:23" x14ac:dyDescent="0.25">
      <c r="A285" s="5" t="s">
        <v>206</v>
      </c>
      <c r="B285" s="5" t="s">
        <v>130</v>
      </c>
      <c r="C285" s="9" t="s">
        <v>25</v>
      </c>
      <c r="D285" s="16">
        <v>29624</v>
      </c>
      <c r="E285" s="16">
        <v>330</v>
      </c>
      <c r="F285" s="16">
        <v>12000</v>
      </c>
      <c r="G285" s="16">
        <v>340</v>
      </c>
      <c r="H285" s="16">
        <v>4300</v>
      </c>
      <c r="I285" s="16"/>
      <c r="J285" s="16">
        <v>380</v>
      </c>
      <c r="K285" s="16">
        <v>4973</v>
      </c>
      <c r="L285" s="16"/>
      <c r="M285" s="16"/>
      <c r="N285" s="16">
        <f t="shared" si="26"/>
        <v>51947</v>
      </c>
      <c r="O285" s="16">
        <v>28</v>
      </c>
      <c r="P285" s="16">
        <v>1540</v>
      </c>
      <c r="Q285" s="16">
        <v>7000</v>
      </c>
      <c r="R285" s="16"/>
      <c r="S285" s="16"/>
      <c r="T285" s="16"/>
      <c r="U285" s="16"/>
      <c r="V285" s="16">
        <f t="shared" si="27"/>
        <v>60515</v>
      </c>
      <c r="W285" s="11"/>
    </row>
    <row r="286" spans="1:23" x14ac:dyDescent="0.25">
      <c r="A286" s="5" t="s">
        <v>206</v>
      </c>
      <c r="B286" s="5" t="s">
        <v>28</v>
      </c>
      <c r="C286" s="9" t="s">
        <v>29</v>
      </c>
      <c r="D286" s="16">
        <v>7406</v>
      </c>
      <c r="E286" s="16">
        <v>430</v>
      </c>
      <c r="F286" s="16">
        <v>11100</v>
      </c>
      <c r="G286" s="16">
        <v>700</v>
      </c>
      <c r="H286" s="16">
        <v>3000</v>
      </c>
      <c r="I286" s="16"/>
      <c r="J286" s="16">
        <v>700</v>
      </c>
      <c r="K286" s="16">
        <v>1774</v>
      </c>
      <c r="L286" s="16"/>
      <c r="M286" s="16"/>
      <c r="N286" s="16">
        <f t="shared" si="26"/>
        <v>25110</v>
      </c>
      <c r="O286" s="16">
        <v>28</v>
      </c>
      <c r="P286" s="16">
        <v>6704</v>
      </c>
      <c r="Q286" s="16">
        <v>6390</v>
      </c>
      <c r="R286" s="16"/>
      <c r="S286" s="16"/>
      <c r="T286" s="16"/>
      <c r="U286" s="16"/>
      <c r="V286" s="16">
        <f t="shared" si="27"/>
        <v>38232</v>
      </c>
      <c r="W286" s="11"/>
    </row>
    <row r="287" spans="1:23" ht="26.25" x14ac:dyDescent="0.25">
      <c r="A287" s="5" t="s">
        <v>206</v>
      </c>
      <c r="B287" s="5" t="s">
        <v>446</v>
      </c>
      <c r="C287" s="21" t="s">
        <v>29</v>
      </c>
      <c r="D287" s="16"/>
      <c r="E287" s="16"/>
      <c r="F287" s="16"/>
      <c r="G287" s="16"/>
      <c r="H287" s="16"/>
      <c r="I287" s="16"/>
      <c r="J287" s="16"/>
      <c r="K287" s="16">
        <v>1000</v>
      </c>
      <c r="L287" s="16"/>
      <c r="M287" s="16"/>
      <c r="N287" s="16">
        <f t="shared" si="26"/>
        <v>1000</v>
      </c>
      <c r="O287" s="16"/>
      <c r="P287" s="16"/>
      <c r="Q287" s="16"/>
      <c r="R287" s="16"/>
      <c r="S287" s="16"/>
      <c r="T287" s="16"/>
      <c r="U287" s="16"/>
      <c r="V287" s="16">
        <f t="shared" si="27"/>
        <v>1000</v>
      </c>
      <c r="W287" s="11"/>
    </row>
    <row r="288" spans="1:23" x14ac:dyDescent="0.25">
      <c r="A288" s="5" t="s">
        <v>206</v>
      </c>
      <c r="B288" s="5" t="s">
        <v>432</v>
      </c>
      <c r="C288" s="21" t="s">
        <v>29</v>
      </c>
      <c r="D288" s="16"/>
      <c r="E288" s="16"/>
      <c r="F288" s="16"/>
      <c r="G288" s="16"/>
      <c r="H288" s="16"/>
      <c r="I288" s="16"/>
      <c r="J288" s="16"/>
      <c r="K288" s="16">
        <v>1241</v>
      </c>
      <c r="L288" s="16"/>
      <c r="M288" s="16"/>
      <c r="N288" s="16">
        <f t="shared" si="26"/>
        <v>1241</v>
      </c>
      <c r="O288" s="16"/>
      <c r="P288" s="16"/>
      <c r="Q288" s="16"/>
      <c r="R288" s="16"/>
      <c r="S288" s="16"/>
      <c r="T288" s="16"/>
      <c r="U288" s="16"/>
      <c r="V288" s="16">
        <f t="shared" si="27"/>
        <v>1241</v>
      </c>
      <c r="W288" s="11"/>
    </row>
    <row r="289" spans="1:23" ht="26.25" x14ac:dyDescent="0.25">
      <c r="A289" s="5" t="s">
        <v>206</v>
      </c>
      <c r="B289" s="5" t="s">
        <v>82</v>
      </c>
      <c r="C289" s="9" t="s">
        <v>29</v>
      </c>
      <c r="D289" s="16">
        <v>6072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>
        <f t="shared" si="26"/>
        <v>6072</v>
      </c>
      <c r="O289" s="16"/>
      <c r="P289" s="16"/>
      <c r="Q289" s="16"/>
      <c r="R289" s="16"/>
      <c r="S289" s="16"/>
      <c r="T289" s="16"/>
      <c r="U289" s="16"/>
      <c r="V289" s="16">
        <f t="shared" si="27"/>
        <v>6072</v>
      </c>
      <c r="W289" s="11"/>
    </row>
    <row r="290" spans="1:23" ht="39" x14ac:dyDescent="0.25">
      <c r="A290" s="5" t="s">
        <v>206</v>
      </c>
      <c r="B290" s="5" t="s">
        <v>132</v>
      </c>
      <c r="C290" s="9" t="s">
        <v>29</v>
      </c>
      <c r="D290" s="16">
        <v>0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>
        <f t="shared" si="26"/>
        <v>0</v>
      </c>
      <c r="O290" s="16"/>
      <c r="P290" s="16"/>
      <c r="Q290" s="16"/>
      <c r="R290" s="16"/>
      <c r="S290" s="16"/>
      <c r="T290" s="16"/>
      <c r="U290" s="16"/>
      <c r="V290" s="16">
        <f t="shared" si="27"/>
        <v>0</v>
      </c>
      <c r="W290" s="11"/>
    </row>
    <row r="291" spans="1:23" ht="26.25" x14ac:dyDescent="0.25">
      <c r="A291" s="5" t="s">
        <v>206</v>
      </c>
      <c r="B291" s="5" t="s">
        <v>447</v>
      </c>
      <c r="C291" s="9" t="s">
        <v>29</v>
      </c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>
        <f t="shared" si="26"/>
        <v>0</v>
      </c>
      <c r="O291" s="16"/>
      <c r="P291" s="16"/>
      <c r="Q291" s="16"/>
      <c r="R291" s="16"/>
      <c r="S291" s="16"/>
      <c r="T291" s="16"/>
      <c r="U291" s="16"/>
      <c r="V291" s="16">
        <f t="shared" si="27"/>
        <v>0</v>
      </c>
      <c r="W291" s="11"/>
    </row>
    <row r="292" spans="1:23" x14ac:dyDescent="0.25">
      <c r="A292" s="5" t="s">
        <v>206</v>
      </c>
      <c r="B292" s="5" t="s">
        <v>32</v>
      </c>
      <c r="C292" s="9" t="s">
        <v>29</v>
      </c>
      <c r="D292" s="16"/>
      <c r="E292" s="16"/>
      <c r="F292" s="16"/>
      <c r="G292" s="16"/>
      <c r="H292" s="16"/>
      <c r="I292" s="16"/>
      <c r="J292" s="16"/>
      <c r="K292" s="16">
        <v>2000</v>
      </c>
      <c r="L292" s="16"/>
      <c r="M292" s="16"/>
      <c r="N292" s="16">
        <f t="shared" si="26"/>
        <v>2000</v>
      </c>
      <c r="O292" s="16"/>
      <c r="P292" s="16"/>
      <c r="Q292" s="16"/>
      <c r="R292" s="16"/>
      <c r="S292" s="16"/>
      <c r="T292" s="16"/>
      <c r="U292" s="16"/>
      <c r="V292" s="16">
        <f t="shared" si="27"/>
        <v>2000</v>
      </c>
      <c r="W292" s="11"/>
    </row>
    <row r="293" spans="1:23" x14ac:dyDescent="0.25">
      <c r="A293" s="5" t="s">
        <v>206</v>
      </c>
      <c r="B293" s="5" t="s">
        <v>222</v>
      </c>
      <c r="C293" s="9" t="s">
        <v>29</v>
      </c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>
        <f t="shared" si="26"/>
        <v>0</v>
      </c>
      <c r="O293" s="16"/>
      <c r="P293" s="16">
        <v>281</v>
      </c>
      <c r="Q293" s="16"/>
      <c r="R293" s="16"/>
      <c r="S293" s="16"/>
      <c r="T293" s="16"/>
      <c r="U293" s="16"/>
      <c r="V293" s="16">
        <f t="shared" si="27"/>
        <v>281</v>
      </c>
      <c r="W293" s="11"/>
    </row>
    <row r="294" spans="1:23" ht="26.25" x14ac:dyDescent="0.25">
      <c r="A294" s="5" t="s">
        <v>206</v>
      </c>
      <c r="B294" s="5" t="s">
        <v>448</v>
      </c>
      <c r="C294" s="9" t="s">
        <v>34</v>
      </c>
      <c r="D294" s="16"/>
      <c r="E294" s="16"/>
      <c r="F294" s="16"/>
      <c r="G294" s="16"/>
      <c r="H294" s="16"/>
      <c r="I294" s="16"/>
      <c r="J294" s="16">
        <v>5750</v>
      </c>
      <c r="K294" s="16"/>
      <c r="L294" s="16">
        <v>4800</v>
      </c>
      <c r="M294" s="16"/>
      <c r="N294" s="16">
        <f t="shared" si="26"/>
        <v>10550</v>
      </c>
      <c r="O294" s="16"/>
      <c r="P294" s="16"/>
      <c r="Q294" s="16"/>
      <c r="R294" s="16"/>
      <c r="S294" s="16"/>
      <c r="T294" s="16"/>
      <c r="U294" s="16"/>
      <c r="V294" s="16">
        <f t="shared" si="27"/>
        <v>10550</v>
      </c>
      <c r="W294" s="11"/>
    </row>
    <row r="295" spans="1:23" ht="39" x14ac:dyDescent="0.25">
      <c r="A295" s="5" t="s">
        <v>206</v>
      </c>
      <c r="B295" s="5" t="s">
        <v>449</v>
      </c>
      <c r="C295" s="9" t="s">
        <v>34</v>
      </c>
      <c r="D295" s="16"/>
      <c r="E295" s="16"/>
      <c r="F295" s="16"/>
      <c r="G295" s="16"/>
      <c r="H295" s="16"/>
      <c r="I295" s="16"/>
      <c r="J295" s="16"/>
      <c r="K295" s="16"/>
      <c r="L295" s="16">
        <v>2800</v>
      </c>
      <c r="M295" s="16"/>
      <c r="N295" s="16">
        <f t="shared" si="26"/>
        <v>2800</v>
      </c>
      <c r="O295" s="16"/>
      <c r="P295" s="16"/>
      <c r="Q295" s="16"/>
      <c r="R295" s="16"/>
      <c r="S295" s="16"/>
      <c r="T295" s="16"/>
      <c r="U295" s="16"/>
      <c r="V295" s="16">
        <f t="shared" si="27"/>
        <v>2800</v>
      </c>
      <c r="W295" s="11"/>
    </row>
    <row r="296" spans="1:23" x14ac:dyDescent="0.25">
      <c r="A296" s="5" t="s">
        <v>206</v>
      </c>
      <c r="B296" s="5" t="s">
        <v>199</v>
      </c>
      <c r="C296" s="12" t="s">
        <v>34</v>
      </c>
      <c r="D296" s="16">
        <v>28440</v>
      </c>
      <c r="E296" s="16">
        <v>35</v>
      </c>
      <c r="F296" s="16">
        <v>3000</v>
      </c>
      <c r="G296" s="16">
        <v>1320</v>
      </c>
      <c r="H296" s="16">
        <v>3500</v>
      </c>
      <c r="I296" s="16"/>
      <c r="J296" s="16"/>
      <c r="K296" s="16"/>
      <c r="L296" s="16"/>
      <c r="M296" s="16"/>
      <c r="N296" s="16">
        <f t="shared" si="26"/>
        <v>36295</v>
      </c>
      <c r="O296" s="16"/>
      <c r="P296" s="16">
        <v>825</v>
      </c>
      <c r="Q296" s="16">
        <v>1245</v>
      </c>
      <c r="R296" s="16"/>
      <c r="S296" s="16"/>
      <c r="T296" s="16"/>
      <c r="U296" s="16"/>
      <c r="V296" s="16">
        <f t="shared" si="27"/>
        <v>38365</v>
      </c>
      <c r="W296" s="11"/>
    </row>
    <row r="297" spans="1:23" x14ac:dyDescent="0.25">
      <c r="A297" s="5" t="s">
        <v>206</v>
      </c>
      <c r="B297" s="5" t="s">
        <v>213</v>
      </c>
      <c r="C297" s="21" t="s">
        <v>182</v>
      </c>
      <c r="D297" s="16">
        <v>5946</v>
      </c>
      <c r="E297" s="16"/>
      <c r="F297" s="16">
        <v>1000</v>
      </c>
      <c r="G297" s="16"/>
      <c r="H297" s="16">
        <v>150</v>
      </c>
      <c r="I297" s="16"/>
      <c r="J297" s="16">
        <v>100</v>
      </c>
      <c r="K297" s="16"/>
      <c r="L297" s="16"/>
      <c r="M297" s="16"/>
      <c r="N297" s="16">
        <f t="shared" si="26"/>
        <v>7196</v>
      </c>
      <c r="O297" s="16"/>
      <c r="P297" s="16">
        <v>620</v>
      </c>
      <c r="Q297" s="16">
        <v>700</v>
      </c>
      <c r="R297" s="16"/>
      <c r="S297" s="16"/>
      <c r="T297" s="16"/>
      <c r="U297" s="16"/>
      <c r="V297" s="16">
        <f t="shared" si="27"/>
        <v>8516</v>
      </c>
      <c r="W297" s="11"/>
    </row>
    <row r="298" spans="1:23" x14ac:dyDescent="0.25">
      <c r="A298" s="5" t="s">
        <v>206</v>
      </c>
      <c r="B298" s="5" t="s">
        <v>19</v>
      </c>
      <c r="C298" s="9" t="s">
        <v>20</v>
      </c>
      <c r="D298" s="16">
        <v>1622</v>
      </c>
      <c r="E298" s="16"/>
      <c r="F298" s="16"/>
      <c r="G298" s="16"/>
      <c r="H298" s="16"/>
      <c r="I298" s="16"/>
      <c r="J298" s="16">
        <v>200</v>
      </c>
      <c r="K298" s="16"/>
      <c r="L298" s="16"/>
      <c r="M298" s="16"/>
      <c r="N298" s="16">
        <f t="shared" si="26"/>
        <v>1822</v>
      </c>
      <c r="O298" s="16"/>
      <c r="P298" s="16">
        <v>600</v>
      </c>
      <c r="Q298" s="16">
        <v>900</v>
      </c>
      <c r="R298" s="16"/>
      <c r="S298" s="16"/>
      <c r="T298" s="16"/>
      <c r="U298" s="16"/>
      <c r="V298" s="16">
        <f t="shared" si="27"/>
        <v>3322</v>
      </c>
      <c r="W298" s="11"/>
    </row>
    <row r="299" spans="1:23" x14ac:dyDescent="0.25">
      <c r="A299" s="5" t="s">
        <v>206</v>
      </c>
      <c r="B299" s="5" t="s">
        <v>450</v>
      </c>
      <c r="C299" s="9" t="s">
        <v>36</v>
      </c>
      <c r="D299" s="16"/>
      <c r="E299" s="16"/>
      <c r="F299" s="16">
        <v>1000</v>
      </c>
      <c r="G299" s="16">
        <v>120</v>
      </c>
      <c r="H299" s="16">
        <v>80</v>
      </c>
      <c r="I299" s="16"/>
      <c r="J299" s="16">
        <v>900</v>
      </c>
      <c r="K299" s="16"/>
      <c r="L299" s="16"/>
      <c r="M299" s="16"/>
      <c r="N299" s="16">
        <f t="shared" si="26"/>
        <v>2100</v>
      </c>
      <c r="O299" s="16"/>
      <c r="P299" s="16">
        <v>760</v>
      </c>
      <c r="Q299" s="16">
        <v>650</v>
      </c>
      <c r="R299" s="16"/>
      <c r="S299" s="16"/>
      <c r="T299" s="16"/>
      <c r="U299" s="16"/>
      <c r="V299" s="16">
        <f t="shared" si="27"/>
        <v>3510</v>
      </c>
      <c r="W299" s="11"/>
    </row>
    <row r="300" spans="1:23" x14ac:dyDescent="0.25">
      <c r="A300" s="5" t="s">
        <v>206</v>
      </c>
      <c r="B300" s="5" t="s">
        <v>42</v>
      </c>
      <c r="C300" s="9" t="s">
        <v>29</v>
      </c>
      <c r="D300" s="16">
        <v>64408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>
        <f t="shared" si="26"/>
        <v>64408</v>
      </c>
      <c r="O300" s="16"/>
      <c r="P300" s="16"/>
      <c r="Q300" s="16"/>
      <c r="R300" s="16"/>
      <c r="S300" s="16"/>
      <c r="T300" s="16"/>
      <c r="U300" s="16"/>
      <c r="V300" s="16">
        <f t="shared" si="27"/>
        <v>64408</v>
      </c>
      <c r="W300" s="11"/>
    </row>
    <row r="301" spans="1:23" ht="26.25" x14ac:dyDescent="0.25">
      <c r="A301" s="5" t="s">
        <v>206</v>
      </c>
      <c r="B301" s="5" t="s">
        <v>43</v>
      </c>
      <c r="C301" s="9" t="s">
        <v>29</v>
      </c>
      <c r="D301" s="16">
        <v>60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>
        <f t="shared" si="26"/>
        <v>60</v>
      </c>
      <c r="O301" s="16"/>
      <c r="P301" s="16"/>
      <c r="Q301" s="16"/>
      <c r="R301" s="16"/>
      <c r="S301" s="16"/>
      <c r="T301" s="16"/>
      <c r="U301" s="16"/>
      <c r="V301" s="16">
        <f t="shared" si="27"/>
        <v>60</v>
      </c>
      <c r="W301" s="11"/>
    </row>
    <row r="302" spans="1:23" ht="26.25" x14ac:dyDescent="0.25">
      <c r="A302" s="5" t="s">
        <v>206</v>
      </c>
      <c r="B302" s="5" t="s">
        <v>44</v>
      </c>
      <c r="C302" s="9" t="s">
        <v>45</v>
      </c>
      <c r="D302" s="16">
        <v>6946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>
        <f t="shared" si="26"/>
        <v>6946</v>
      </c>
      <c r="O302" s="16"/>
      <c r="P302" s="16"/>
      <c r="Q302" s="16"/>
      <c r="R302" s="16"/>
      <c r="S302" s="16"/>
      <c r="T302" s="16"/>
      <c r="U302" s="16"/>
      <c r="V302" s="16">
        <f t="shared" si="27"/>
        <v>6946</v>
      </c>
      <c r="W302" s="11"/>
    </row>
    <row r="303" spans="1:23" ht="26.25" x14ac:dyDescent="0.25">
      <c r="A303" s="5" t="s">
        <v>206</v>
      </c>
      <c r="B303" s="5" t="s">
        <v>46</v>
      </c>
      <c r="C303" s="9" t="s">
        <v>45</v>
      </c>
      <c r="D303" s="16">
        <v>44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>
        <f t="shared" si="26"/>
        <v>44</v>
      </c>
      <c r="O303" s="16"/>
      <c r="P303" s="16"/>
      <c r="Q303" s="16"/>
      <c r="R303" s="16"/>
      <c r="S303" s="16"/>
      <c r="T303" s="16"/>
      <c r="U303" s="16"/>
      <c r="V303" s="16">
        <f t="shared" si="27"/>
        <v>44</v>
      </c>
      <c r="W303" s="11"/>
    </row>
    <row r="304" spans="1:23" ht="26.25" x14ac:dyDescent="0.25">
      <c r="A304" s="5" t="s">
        <v>206</v>
      </c>
      <c r="B304" s="5" t="s">
        <v>47</v>
      </c>
      <c r="C304" s="9" t="s">
        <v>25</v>
      </c>
      <c r="D304" s="16">
        <v>15740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>
        <f t="shared" si="26"/>
        <v>15740</v>
      </c>
      <c r="O304" s="16"/>
      <c r="P304" s="16"/>
      <c r="Q304" s="16"/>
      <c r="R304" s="16"/>
      <c r="S304" s="16"/>
      <c r="T304" s="16"/>
      <c r="U304" s="16"/>
      <c r="V304" s="16">
        <f t="shared" si="27"/>
        <v>15740</v>
      </c>
      <c r="W304" s="11"/>
    </row>
    <row r="305" spans="1:23" ht="39" x14ac:dyDescent="0.25">
      <c r="A305" s="5" t="s">
        <v>206</v>
      </c>
      <c r="B305" s="5" t="s">
        <v>48</v>
      </c>
      <c r="C305" s="9" t="s">
        <v>25</v>
      </c>
      <c r="D305" s="16">
        <v>0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>
        <f t="shared" si="26"/>
        <v>0</v>
      </c>
      <c r="O305" s="16"/>
      <c r="P305" s="16"/>
      <c r="Q305" s="16"/>
      <c r="R305" s="16"/>
      <c r="S305" s="16"/>
      <c r="T305" s="16"/>
      <c r="U305" s="16"/>
      <c r="V305" s="16">
        <f t="shared" si="27"/>
        <v>0</v>
      </c>
      <c r="W305" s="11"/>
    </row>
    <row r="306" spans="1:23" x14ac:dyDescent="0.25">
      <c r="A306" s="5" t="s">
        <v>206</v>
      </c>
      <c r="B306" s="5" t="s">
        <v>49</v>
      </c>
      <c r="C306" s="9" t="s">
        <v>50</v>
      </c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>
        <f t="shared" si="26"/>
        <v>0</v>
      </c>
      <c r="O306" s="16"/>
      <c r="P306" s="16"/>
      <c r="Q306" s="16"/>
      <c r="R306" s="16"/>
      <c r="S306" s="16"/>
      <c r="T306" s="16">
        <v>6730</v>
      </c>
      <c r="U306" s="16"/>
      <c r="V306" s="16">
        <f t="shared" si="27"/>
        <v>6730</v>
      </c>
      <c r="W306" s="11"/>
    </row>
    <row r="307" spans="1:23" x14ac:dyDescent="0.25">
      <c r="A307" s="5" t="s">
        <v>206</v>
      </c>
      <c r="B307" s="5" t="s">
        <v>51</v>
      </c>
      <c r="C307" s="9"/>
      <c r="D307" s="16">
        <v>8764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>
        <f t="shared" si="26"/>
        <v>8764</v>
      </c>
      <c r="O307" s="16"/>
      <c r="P307" s="16"/>
      <c r="Q307" s="16"/>
      <c r="R307" s="16"/>
      <c r="S307" s="16"/>
      <c r="T307" s="16"/>
      <c r="U307" s="16"/>
      <c r="V307" s="16">
        <f t="shared" si="27"/>
        <v>8764</v>
      </c>
      <c r="W307" s="11"/>
    </row>
    <row r="308" spans="1:23" x14ac:dyDescent="0.25">
      <c r="A308" s="5" t="s">
        <v>206</v>
      </c>
      <c r="B308" s="5" t="s">
        <v>52</v>
      </c>
      <c r="C308" s="9"/>
      <c r="D308" s="16">
        <v>9527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>
        <f t="shared" si="26"/>
        <v>9527</v>
      </c>
      <c r="O308" s="16"/>
      <c r="P308" s="16"/>
      <c r="Q308" s="16"/>
      <c r="R308" s="16"/>
      <c r="S308" s="16"/>
      <c r="T308" s="16"/>
      <c r="U308" s="16"/>
      <c r="V308" s="16">
        <f t="shared" si="27"/>
        <v>9527</v>
      </c>
      <c r="W308" s="11"/>
    </row>
    <row r="309" spans="1:23" x14ac:dyDescent="0.25">
      <c r="A309" s="5" t="s">
        <v>206</v>
      </c>
      <c r="B309" s="5" t="s">
        <v>451</v>
      </c>
      <c r="C309" s="9" t="s">
        <v>50</v>
      </c>
      <c r="D309" s="16">
        <v>105271</v>
      </c>
      <c r="E309" s="16">
        <v>900</v>
      </c>
      <c r="F309" s="16">
        <v>10200</v>
      </c>
      <c r="G309" s="16">
        <v>1300</v>
      </c>
      <c r="H309" s="16">
        <v>3000</v>
      </c>
      <c r="I309" s="16"/>
      <c r="J309" s="16">
        <v>1500</v>
      </c>
      <c r="K309" s="16">
        <v>22000</v>
      </c>
      <c r="L309" s="16"/>
      <c r="M309" s="16"/>
      <c r="N309" s="16">
        <f t="shared" si="26"/>
        <v>144171</v>
      </c>
      <c r="O309" s="16">
        <v>50</v>
      </c>
      <c r="P309" s="16">
        <v>5070</v>
      </c>
      <c r="Q309" s="16">
        <v>12450</v>
      </c>
      <c r="R309" s="16"/>
      <c r="S309" s="16"/>
      <c r="T309" s="16"/>
      <c r="U309" s="16"/>
      <c r="V309" s="16">
        <f t="shared" si="27"/>
        <v>161741</v>
      </c>
      <c r="W309" s="11"/>
    </row>
    <row r="310" spans="1:23" x14ac:dyDescent="0.25">
      <c r="A310" s="61" t="s">
        <v>206</v>
      </c>
      <c r="B310" s="61" t="s">
        <v>53</v>
      </c>
      <c r="C310" s="63"/>
      <c r="D310" s="58">
        <f t="shared" ref="D310:M310" si="28">SUM(D272:D309)</f>
        <v>538099</v>
      </c>
      <c r="E310" s="58">
        <f t="shared" si="28"/>
        <v>3469</v>
      </c>
      <c r="F310" s="58">
        <f t="shared" si="28"/>
        <v>40034</v>
      </c>
      <c r="G310" s="58">
        <f t="shared" si="28"/>
        <v>4157</v>
      </c>
      <c r="H310" s="58">
        <f t="shared" si="28"/>
        <v>23191</v>
      </c>
      <c r="I310" s="58">
        <f t="shared" si="28"/>
        <v>4100</v>
      </c>
      <c r="J310" s="58">
        <f t="shared" si="28"/>
        <v>25100</v>
      </c>
      <c r="K310" s="58">
        <f t="shared" si="28"/>
        <v>32988</v>
      </c>
      <c r="L310" s="58">
        <f t="shared" si="28"/>
        <v>7600</v>
      </c>
      <c r="M310" s="58">
        <f t="shared" si="28"/>
        <v>0</v>
      </c>
      <c r="N310" s="58">
        <f t="shared" ref="N310:V310" si="29">SUM(N272:N309)</f>
        <v>678738</v>
      </c>
      <c r="O310" s="58">
        <f t="shared" si="29"/>
        <v>298</v>
      </c>
      <c r="P310" s="58">
        <f t="shared" si="29"/>
        <v>58253</v>
      </c>
      <c r="Q310" s="58">
        <f t="shared" si="29"/>
        <v>52085</v>
      </c>
      <c r="R310" s="58">
        <f t="shared" si="29"/>
        <v>0</v>
      </c>
      <c r="S310" s="58">
        <f t="shared" si="29"/>
        <v>0</v>
      </c>
      <c r="T310" s="58">
        <f t="shared" si="29"/>
        <v>6730</v>
      </c>
      <c r="U310" s="58">
        <f t="shared" si="29"/>
        <v>0</v>
      </c>
      <c r="V310" s="58">
        <f t="shared" si="29"/>
        <v>796104</v>
      </c>
      <c r="W310" s="11"/>
    </row>
    <row r="311" spans="1:23" x14ac:dyDescent="0.25">
      <c r="A311" s="5" t="s">
        <v>136</v>
      </c>
      <c r="B311" s="5" t="s">
        <v>11</v>
      </c>
      <c r="C311" s="9" t="s">
        <v>12</v>
      </c>
      <c r="D311" s="16">
        <v>33396</v>
      </c>
      <c r="E311" s="16">
        <v>1300</v>
      </c>
      <c r="F311" s="16"/>
      <c r="G311" s="16">
        <v>310</v>
      </c>
      <c r="H311" s="16">
        <v>2200</v>
      </c>
      <c r="I311" s="16">
        <v>4255</v>
      </c>
      <c r="J311" s="16">
        <v>710</v>
      </c>
      <c r="K311" s="16"/>
      <c r="L311" s="16"/>
      <c r="M311" s="16"/>
      <c r="N311" s="10">
        <f t="shared" ref="N311:N343" si="30">D311+E311+F311+G311+H311+I311+J311+K311+L311+M311</f>
        <v>42171</v>
      </c>
      <c r="O311" s="16">
        <v>50</v>
      </c>
      <c r="P311" s="16">
        <v>2850</v>
      </c>
      <c r="Q311" s="16">
        <v>2100</v>
      </c>
      <c r="R311" s="16"/>
      <c r="S311" s="16"/>
      <c r="T311" s="16"/>
      <c r="U311" s="16"/>
      <c r="V311" s="10">
        <f t="shared" ref="V311:V343" si="31">N311+O311+P311+Q311+R311+S311+T311+U311</f>
        <v>47171</v>
      </c>
      <c r="W311" s="11"/>
    </row>
    <row r="312" spans="1:23" x14ac:dyDescent="0.25">
      <c r="A312" s="5" t="s">
        <v>136</v>
      </c>
      <c r="B312" s="5" t="s">
        <v>37</v>
      </c>
      <c r="C312" s="9" t="s">
        <v>38</v>
      </c>
      <c r="D312" s="16"/>
      <c r="E312" s="16"/>
      <c r="F312" s="16"/>
      <c r="G312" s="16"/>
      <c r="H312" s="16"/>
      <c r="I312" s="16"/>
      <c r="J312" s="16">
        <v>200</v>
      </c>
      <c r="K312" s="16"/>
      <c r="L312" s="16"/>
      <c r="M312" s="16"/>
      <c r="N312" s="10">
        <f t="shared" si="30"/>
        <v>200</v>
      </c>
      <c r="O312" s="16"/>
      <c r="P312" s="16">
        <v>100</v>
      </c>
      <c r="Q312" s="16">
        <v>100</v>
      </c>
      <c r="R312" s="16"/>
      <c r="S312" s="16"/>
      <c r="T312" s="16"/>
      <c r="U312" s="16"/>
      <c r="V312" s="10">
        <f t="shared" si="31"/>
        <v>400</v>
      </c>
      <c r="W312" s="11"/>
    </row>
    <row r="313" spans="1:23" x14ac:dyDescent="0.25">
      <c r="A313" s="5" t="s">
        <v>136</v>
      </c>
      <c r="B313" s="5" t="s">
        <v>93</v>
      </c>
      <c r="C313" s="15" t="s">
        <v>94</v>
      </c>
      <c r="D313" s="16">
        <v>242087</v>
      </c>
      <c r="E313" s="16">
        <v>2280</v>
      </c>
      <c r="F313" s="16"/>
      <c r="G313" s="16">
        <v>7700</v>
      </c>
      <c r="H313" s="16">
        <v>13000</v>
      </c>
      <c r="I313" s="16"/>
      <c r="J313" s="16">
        <v>5160</v>
      </c>
      <c r="K313" s="16">
        <v>43362</v>
      </c>
      <c r="L313" s="16"/>
      <c r="M313" s="16"/>
      <c r="N313" s="10">
        <f t="shared" si="30"/>
        <v>313589</v>
      </c>
      <c r="O313" s="16">
        <v>200</v>
      </c>
      <c r="P313" s="16">
        <v>25000</v>
      </c>
      <c r="Q313" s="16">
        <v>34010</v>
      </c>
      <c r="R313" s="16"/>
      <c r="S313" s="16"/>
      <c r="T313" s="16"/>
      <c r="U313" s="16"/>
      <c r="V313" s="10">
        <f t="shared" si="31"/>
        <v>372799</v>
      </c>
      <c r="W313" s="11"/>
    </row>
    <row r="314" spans="1:23" ht="39" x14ac:dyDescent="0.25">
      <c r="A314" s="5" t="s">
        <v>136</v>
      </c>
      <c r="B314" s="5" t="s">
        <v>95</v>
      </c>
      <c r="C314" s="15" t="s">
        <v>94</v>
      </c>
      <c r="D314" s="16">
        <v>16888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0">
        <f t="shared" si="30"/>
        <v>16888</v>
      </c>
      <c r="O314" s="16"/>
      <c r="P314" s="16"/>
      <c r="Q314" s="16"/>
      <c r="R314" s="16"/>
      <c r="S314" s="16"/>
      <c r="T314" s="16"/>
      <c r="U314" s="16"/>
      <c r="V314" s="10">
        <f t="shared" si="31"/>
        <v>16888</v>
      </c>
      <c r="W314" s="11"/>
    </row>
    <row r="315" spans="1:23" ht="26.25" x14ac:dyDescent="0.25">
      <c r="A315" s="5" t="s">
        <v>136</v>
      </c>
      <c r="B315" s="5" t="s">
        <v>137</v>
      </c>
      <c r="C315" s="15" t="s">
        <v>94</v>
      </c>
      <c r="D315" s="16"/>
      <c r="E315" s="16"/>
      <c r="F315" s="16"/>
      <c r="G315" s="16"/>
      <c r="H315" s="16"/>
      <c r="I315" s="16"/>
      <c r="J315" s="16"/>
      <c r="K315" s="16">
        <v>820</v>
      </c>
      <c r="L315" s="16"/>
      <c r="M315" s="16"/>
      <c r="N315" s="10">
        <f t="shared" si="30"/>
        <v>820</v>
      </c>
      <c r="O315" s="16"/>
      <c r="P315" s="16"/>
      <c r="Q315" s="16"/>
      <c r="R315" s="16"/>
      <c r="S315" s="16"/>
      <c r="T315" s="16"/>
      <c r="U315" s="16"/>
      <c r="V315" s="10">
        <f t="shared" si="31"/>
        <v>820</v>
      </c>
      <c r="W315" s="11"/>
    </row>
    <row r="316" spans="1:23" ht="26.25" x14ac:dyDescent="0.25">
      <c r="A316" s="5" t="s">
        <v>136</v>
      </c>
      <c r="B316" s="5" t="s">
        <v>16</v>
      </c>
      <c r="C316" s="9" t="s">
        <v>14</v>
      </c>
      <c r="D316" s="16">
        <v>78499</v>
      </c>
      <c r="E316" s="16">
        <v>10</v>
      </c>
      <c r="F316" s="16"/>
      <c r="G316" s="16">
        <v>1300</v>
      </c>
      <c r="H316" s="16">
        <v>4085</v>
      </c>
      <c r="I316" s="16">
        <v>40008</v>
      </c>
      <c r="J316" s="16">
        <v>3384</v>
      </c>
      <c r="K316" s="16"/>
      <c r="L316" s="16"/>
      <c r="M316" s="16"/>
      <c r="N316" s="10">
        <f t="shared" si="30"/>
        <v>127286</v>
      </c>
      <c r="O316" s="16"/>
      <c r="P316" s="16">
        <v>6166</v>
      </c>
      <c r="Q316" s="16">
        <v>5586</v>
      </c>
      <c r="R316" s="16"/>
      <c r="S316" s="16"/>
      <c r="T316" s="16"/>
      <c r="U316" s="16">
        <v>300</v>
      </c>
      <c r="V316" s="10">
        <f t="shared" si="31"/>
        <v>139338</v>
      </c>
      <c r="W316" s="11"/>
    </row>
    <row r="317" spans="1:23" ht="51.75" x14ac:dyDescent="0.25">
      <c r="A317" s="5" t="s">
        <v>136</v>
      </c>
      <c r="B317" s="5" t="s">
        <v>138</v>
      </c>
      <c r="C317" s="9" t="s">
        <v>14</v>
      </c>
      <c r="D317" s="16">
        <v>4459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0">
        <f t="shared" si="30"/>
        <v>4459</v>
      </c>
      <c r="O317" s="16"/>
      <c r="P317" s="16"/>
      <c r="Q317" s="16"/>
      <c r="R317" s="16"/>
      <c r="S317" s="16"/>
      <c r="T317" s="16"/>
      <c r="U317" s="16"/>
      <c r="V317" s="10">
        <f t="shared" si="31"/>
        <v>4459</v>
      </c>
      <c r="W317" s="11"/>
    </row>
    <row r="318" spans="1:23" x14ac:dyDescent="0.25">
      <c r="A318" s="5" t="s">
        <v>136</v>
      </c>
      <c r="B318" s="5" t="s">
        <v>139</v>
      </c>
      <c r="C318" s="9" t="s">
        <v>120</v>
      </c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0">
        <f t="shared" si="30"/>
        <v>0</v>
      </c>
      <c r="O318" s="16"/>
      <c r="P318" s="16"/>
      <c r="Q318" s="16"/>
      <c r="R318" s="16"/>
      <c r="S318" s="16"/>
      <c r="T318" s="16"/>
      <c r="U318" s="16"/>
      <c r="V318" s="10">
        <f t="shared" si="31"/>
        <v>0</v>
      </c>
      <c r="W318" s="11"/>
    </row>
    <row r="319" spans="1:23" x14ac:dyDescent="0.25">
      <c r="A319" s="5" t="s">
        <v>136</v>
      </c>
      <c r="B319" s="5" t="s">
        <v>15</v>
      </c>
      <c r="C319" s="9" t="s">
        <v>14</v>
      </c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0">
        <f t="shared" si="30"/>
        <v>0</v>
      </c>
      <c r="O319" s="16"/>
      <c r="P319" s="16">
        <v>13422</v>
      </c>
      <c r="Q319" s="16">
        <v>400</v>
      </c>
      <c r="R319" s="16"/>
      <c r="S319" s="16"/>
      <c r="T319" s="16"/>
      <c r="U319" s="16"/>
      <c r="V319" s="10">
        <f t="shared" si="31"/>
        <v>13822</v>
      </c>
      <c r="W319" s="11"/>
    </row>
    <row r="320" spans="1:23" x14ac:dyDescent="0.25">
      <c r="A320" s="5" t="s">
        <v>136</v>
      </c>
      <c r="B320" s="5" t="s">
        <v>140</v>
      </c>
      <c r="C320" s="9" t="s">
        <v>18</v>
      </c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0">
        <f t="shared" si="30"/>
        <v>0</v>
      </c>
      <c r="O320" s="16"/>
      <c r="P320" s="16"/>
      <c r="Q320" s="16">
        <v>1100</v>
      </c>
      <c r="R320" s="16"/>
      <c r="S320" s="16"/>
      <c r="T320" s="16"/>
      <c r="U320" s="16"/>
      <c r="V320" s="10">
        <f t="shared" si="31"/>
        <v>1100</v>
      </c>
      <c r="W320" s="11"/>
    </row>
    <row r="321" spans="1:23" x14ac:dyDescent="0.25">
      <c r="A321" s="5" t="s">
        <v>136</v>
      </c>
      <c r="B321" s="5" t="s">
        <v>21</v>
      </c>
      <c r="C321" s="9" t="s">
        <v>22</v>
      </c>
      <c r="D321" s="16">
        <v>7567</v>
      </c>
      <c r="E321" s="16">
        <v>15</v>
      </c>
      <c r="F321" s="16"/>
      <c r="G321" s="16"/>
      <c r="H321" s="16">
        <v>480</v>
      </c>
      <c r="I321" s="16">
        <v>240</v>
      </c>
      <c r="J321" s="16">
        <v>20</v>
      </c>
      <c r="K321" s="16"/>
      <c r="L321" s="16"/>
      <c r="M321" s="16"/>
      <c r="N321" s="10">
        <f t="shared" si="30"/>
        <v>8322</v>
      </c>
      <c r="O321" s="16"/>
      <c r="P321" s="16">
        <v>15</v>
      </c>
      <c r="Q321" s="16">
        <v>150</v>
      </c>
      <c r="R321" s="16">
        <v>1800</v>
      </c>
      <c r="S321" s="16"/>
      <c r="T321" s="16"/>
      <c r="U321" s="16"/>
      <c r="V321" s="10">
        <f t="shared" si="31"/>
        <v>10287</v>
      </c>
      <c r="W321" s="11"/>
    </row>
    <row r="322" spans="1:23" x14ac:dyDescent="0.25">
      <c r="A322" s="5" t="s">
        <v>136</v>
      </c>
      <c r="B322" s="5" t="s">
        <v>23</v>
      </c>
      <c r="C322" s="9" t="s">
        <v>22</v>
      </c>
      <c r="D322" s="16">
        <v>14559</v>
      </c>
      <c r="E322" s="16">
        <v>256</v>
      </c>
      <c r="F322" s="16"/>
      <c r="G322" s="16">
        <v>340</v>
      </c>
      <c r="H322" s="16">
        <v>1680</v>
      </c>
      <c r="I322" s="16"/>
      <c r="J322" s="16">
        <v>130</v>
      </c>
      <c r="K322" s="16"/>
      <c r="L322" s="16"/>
      <c r="M322" s="16"/>
      <c r="N322" s="10">
        <f t="shared" si="30"/>
        <v>16965</v>
      </c>
      <c r="O322" s="16">
        <v>20</v>
      </c>
      <c r="P322" s="16">
        <v>2750</v>
      </c>
      <c r="Q322" s="16">
        <v>1660</v>
      </c>
      <c r="R322" s="16"/>
      <c r="S322" s="16"/>
      <c r="T322" s="16"/>
      <c r="U322" s="16"/>
      <c r="V322" s="10">
        <f t="shared" si="31"/>
        <v>21395</v>
      </c>
      <c r="W322" s="11"/>
    </row>
    <row r="323" spans="1:23" x14ac:dyDescent="0.25">
      <c r="A323" s="5" t="s">
        <v>136</v>
      </c>
      <c r="B323" s="5" t="s">
        <v>141</v>
      </c>
      <c r="C323" s="9" t="s">
        <v>22</v>
      </c>
      <c r="D323" s="16"/>
      <c r="E323" s="16"/>
      <c r="F323" s="16"/>
      <c r="G323" s="16"/>
      <c r="H323" s="16">
        <v>780</v>
      </c>
      <c r="I323" s="16"/>
      <c r="J323" s="16"/>
      <c r="K323" s="16"/>
      <c r="L323" s="16"/>
      <c r="M323" s="16"/>
      <c r="N323" s="10">
        <f t="shared" si="30"/>
        <v>780</v>
      </c>
      <c r="O323" s="16"/>
      <c r="P323" s="16">
        <v>1800</v>
      </c>
      <c r="Q323" s="16">
        <v>30</v>
      </c>
      <c r="R323" s="16"/>
      <c r="S323" s="16"/>
      <c r="T323" s="16">
        <v>2000</v>
      </c>
      <c r="U323" s="16"/>
      <c r="V323" s="10">
        <f t="shared" si="31"/>
        <v>4610</v>
      </c>
      <c r="W323" s="11"/>
    </row>
    <row r="324" spans="1:23" x14ac:dyDescent="0.25">
      <c r="A324" s="5" t="s">
        <v>136</v>
      </c>
      <c r="B324" s="5" t="s">
        <v>19</v>
      </c>
      <c r="C324" s="9" t="s">
        <v>20</v>
      </c>
      <c r="D324" s="16">
        <v>3266</v>
      </c>
      <c r="E324" s="16"/>
      <c r="F324" s="16"/>
      <c r="G324" s="16"/>
      <c r="H324" s="16"/>
      <c r="I324" s="16"/>
      <c r="J324" s="16">
        <v>100</v>
      </c>
      <c r="K324" s="16"/>
      <c r="L324" s="16"/>
      <c r="M324" s="16"/>
      <c r="N324" s="10">
        <f t="shared" si="30"/>
        <v>3366</v>
      </c>
      <c r="O324" s="16"/>
      <c r="P324" s="16">
        <v>575</v>
      </c>
      <c r="Q324" s="16">
        <v>1380</v>
      </c>
      <c r="R324" s="16"/>
      <c r="S324" s="16"/>
      <c r="T324" s="16"/>
      <c r="U324" s="16"/>
      <c r="V324" s="10">
        <f t="shared" si="31"/>
        <v>5321</v>
      </c>
      <c r="W324" s="11"/>
    </row>
    <row r="325" spans="1:23" x14ac:dyDescent="0.25">
      <c r="A325" s="5" t="s">
        <v>136</v>
      </c>
      <c r="B325" s="5" t="s">
        <v>142</v>
      </c>
      <c r="C325" s="9" t="s">
        <v>29</v>
      </c>
      <c r="D325" s="16"/>
      <c r="E325" s="16"/>
      <c r="F325" s="16"/>
      <c r="G325" s="16"/>
      <c r="H325" s="16"/>
      <c r="I325" s="16"/>
      <c r="J325" s="16"/>
      <c r="K325" s="16">
        <v>0</v>
      </c>
      <c r="L325" s="16"/>
      <c r="M325" s="16"/>
      <c r="N325" s="10">
        <f t="shared" si="30"/>
        <v>0</v>
      </c>
      <c r="O325" s="16"/>
      <c r="P325" s="16"/>
      <c r="Q325" s="16"/>
      <c r="R325" s="16"/>
      <c r="S325" s="16"/>
      <c r="T325" s="16"/>
      <c r="U325" s="16"/>
      <c r="V325" s="10">
        <f t="shared" si="31"/>
        <v>0</v>
      </c>
      <c r="W325" s="11"/>
    </row>
    <row r="326" spans="1:23" ht="26.25" x14ac:dyDescent="0.25">
      <c r="A326" s="5" t="s">
        <v>136</v>
      </c>
      <c r="B326" s="5" t="s">
        <v>143</v>
      </c>
      <c r="C326" s="9" t="s">
        <v>29</v>
      </c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0">
        <f t="shared" si="30"/>
        <v>0</v>
      </c>
      <c r="O326" s="16"/>
      <c r="P326" s="16"/>
      <c r="Q326" s="16"/>
      <c r="R326" s="16"/>
      <c r="S326" s="16"/>
      <c r="T326" s="16"/>
      <c r="U326" s="16"/>
      <c r="V326" s="10">
        <f t="shared" si="31"/>
        <v>0</v>
      </c>
      <c r="W326" s="11"/>
    </row>
    <row r="327" spans="1:23" ht="39" x14ac:dyDescent="0.25">
      <c r="A327" s="5" t="s">
        <v>136</v>
      </c>
      <c r="B327" s="5" t="s">
        <v>144</v>
      </c>
      <c r="C327" s="9" t="s">
        <v>29</v>
      </c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0">
        <f t="shared" si="30"/>
        <v>0</v>
      </c>
      <c r="O327" s="16"/>
      <c r="P327" s="16"/>
      <c r="Q327" s="16"/>
      <c r="R327" s="16"/>
      <c r="S327" s="16"/>
      <c r="T327" s="16"/>
      <c r="U327" s="16"/>
      <c r="V327" s="10">
        <f t="shared" si="31"/>
        <v>0</v>
      </c>
      <c r="W327" s="11"/>
    </row>
    <row r="328" spans="1:23" x14ac:dyDescent="0.25">
      <c r="A328" s="5" t="s">
        <v>136</v>
      </c>
      <c r="B328" s="5" t="s">
        <v>32</v>
      </c>
      <c r="C328" s="9" t="s">
        <v>29</v>
      </c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0">
        <f t="shared" si="30"/>
        <v>0</v>
      </c>
      <c r="O328" s="16"/>
      <c r="P328" s="16"/>
      <c r="Q328" s="16"/>
      <c r="R328" s="16"/>
      <c r="S328" s="16"/>
      <c r="T328" s="16"/>
      <c r="U328" s="16"/>
      <c r="V328" s="10">
        <f t="shared" si="31"/>
        <v>0</v>
      </c>
      <c r="W328" s="11"/>
    </row>
    <row r="329" spans="1:23" x14ac:dyDescent="0.25">
      <c r="A329" s="5" t="s">
        <v>136</v>
      </c>
      <c r="B329" s="5" t="s">
        <v>130</v>
      </c>
      <c r="C329" s="9" t="s">
        <v>25</v>
      </c>
      <c r="D329" s="16"/>
      <c r="E329" s="16">
        <v>230</v>
      </c>
      <c r="F329" s="16"/>
      <c r="G329" s="16">
        <v>604</v>
      </c>
      <c r="H329" s="16">
        <v>940</v>
      </c>
      <c r="I329" s="16"/>
      <c r="J329" s="16">
        <v>90</v>
      </c>
      <c r="K329" s="16">
        <v>1364</v>
      </c>
      <c r="L329" s="16"/>
      <c r="M329" s="16"/>
      <c r="N329" s="10">
        <f t="shared" si="30"/>
        <v>3228</v>
      </c>
      <c r="O329" s="16"/>
      <c r="P329" s="16">
        <v>695</v>
      </c>
      <c r="Q329" s="16">
        <v>500</v>
      </c>
      <c r="R329" s="16"/>
      <c r="S329" s="16"/>
      <c r="T329" s="16"/>
      <c r="U329" s="16"/>
      <c r="V329" s="10">
        <f t="shared" si="31"/>
        <v>4423</v>
      </c>
      <c r="W329" s="11"/>
    </row>
    <row r="330" spans="1:23" ht="26.25" x14ac:dyDescent="0.25">
      <c r="A330" s="5" t="s">
        <v>136</v>
      </c>
      <c r="B330" s="5" t="s">
        <v>145</v>
      </c>
      <c r="C330" s="9" t="s">
        <v>25</v>
      </c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0">
        <f t="shared" si="30"/>
        <v>0</v>
      </c>
      <c r="O330" s="16"/>
      <c r="P330" s="16"/>
      <c r="Q330" s="16"/>
      <c r="R330" s="16"/>
      <c r="S330" s="16"/>
      <c r="T330" s="16"/>
      <c r="U330" s="16"/>
      <c r="V330" s="10">
        <f t="shared" si="31"/>
        <v>0</v>
      </c>
      <c r="W330" s="11"/>
    </row>
    <row r="331" spans="1:23" ht="39" x14ac:dyDescent="0.25">
      <c r="A331" s="5" t="s">
        <v>136</v>
      </c>
      <c r="B331" s="5" t="s">
        <v>146</v>
      </c>
      <c r="C331" s="9" t="s">
        <v>25</v>
      </c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0">
        <f t="shared" si="30"/>
        <v>0</v>
      </c>
      <c r="O331" s="16"/>
      <c r="P331" s="16"/>
      <c r="Q331" s="16"/>
      <c r="R331" s="16"/>
      <c r="S331" s="16"/>
      <c r="T331" s="16"/>
      <c r="U331" s="16"/>
      <c r="V331" s="10">
        <f t="shared" si="31"/>
        <v>0</v>
      </c>
      <c r="W331" s="11"/>
    </row>
    <row r="332" spans="1:23" x14ac:dyDescent="0.25">
      <c r="A332" s="5" t="s">
        <v>136</v>
      </c>
      <c r="B332" s="5" t="s">
        <v>39</v>
      </c>
      <c r="C332" s="9" t="s">
        <v>34</v>
      </c>
      <c r="D332" s="16"/>
      <c r="E332" s="16"/>
      <c r="F332" s="16"/>
      <c r="G332" s="16"/>
      <c r="H332" s="16"/>
      <c r="I332" s="16"/>
      <c r="J332" s="16"/>
      <c r="K332" s="16"/>
      <c r="L332" s="16">
        <v>4600</v>
      </c>
      <c r="M332" s="16"/>
      <c r="N332" s="10">
        <f t="shared" si="30"/>
        <v>4600</v>
      </c>
      <c r="O332" s="16"/>
      <c r="P332" s="16"/>
      <c r="Q332" s="16"/>
      <c r="R332" s="16"/>
      <c r="S332" s="16"/>
      <c r="T332" s="16"/>
      <c r="U332" s="16"/>
      <c r="V332" s="10">
        <f t="shared" si="31"/>
        <v>4600</v>
      </c>
      <c r="W332" s="11"/>
    </row>
    <row r="333" spans="1:23" x14ac:dyDescent="0.25">
      <c r="A333" s="5"/>
      <c r="B333" s="5" t="s">
        <v>32</v>
      </c>
      <c r="C333" s="9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0">
        <f t="shared" si="30"/>
        <v>0</v>
      </c>
      <c r="O333" s="16"/>
      <c r="P333" s="16"/>
      <c r="Q333" s="16"/>
      <c r="R333" s="16"/>
      <c r="S333" s="16"/>
      <c r="T333" s="16"/>
      <c r="U333" s="16"/>
      <c r="V333" s="10">
        <f t="shared" si="31"/>
        <v>0</v>
      </c>
      <c r="W333" s="11"/>
    </row>
    <row r="334" spans="1:23" x14ac:dyDescent="0.25">
      <c r="A334" s="5" t="s">
        <v>136</v>
      </c>
      <c r="B334" s="5" t="s">
        <v>147</v>
      </c>
      <c r="C334" s="9" t="s">
        <v>36</v>
      </c>
      <c r="D334" s="16"/>
      <c r="E334" s="16">
        <v>124</v>
      </c>
      <c r="F334" s="16"/>
      <c r="G334" s="16"/>
      <c r="H334" s="16">
        <v>200</v>
      </c>
      <c r="I334" s="16">
        <v>360</v>
      </c>
      <c r="J334" s="16">
        <v>220</v>
      </c>
      <c r="K334" s="16"/>
      <c r="L334" s="16"/>
      <c r="M334" s="16"/>
      <c r="N334" s="10">
        <f t="shared" si="30"/>
        <v>904</v>
      </c>
      <c r="O334" s="16"/>
      <c r="P334" s="16">
        <v>50</v>
      </c>
      <c r="Q334" s="16">
        <v>170</v>
      </c>
      <c r="R334" s="16"/>
      <c r="S334" s="16"/>
      <c r="T334" s="16"/>
      <c r="U334" s="16"/>
      <c r="V334" s="10">
        <f t="shared" si="31"/>
        <v>1124</v>
      </c>
      <c r="W334" s="11"/>
    </row>
    <row r="335" spans="1:23" x14ac:dyDescent="0.25">
      <c r="A335" s="5" t="s">
        <v>136</v>
      </c>
      <c r="B335" s="5" t="s">
        <v>42</v>
      </c>
      <c r="C335" s="9" t="s">
        <v>29</v>
      </c>
      <c r="D335" s="16">
        <v>0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0">
        <f t="shared" si="30"/>
        <v>0</v>
      </c>
      <c r="O335" s="16"/>
      <c r="P335" s="16"/>
      <c r="Q335" s="16"/>
      <c r="R335" s="16"/>
      <c r="S335" s="16"/>
      <c r="T335" s="16"/>
      <c r="U335" s="16"/>
      <c r="V335" s="10">
        <f t="shared" si="31"/>
        <v>0</v>
      </c>
      <c r="W335" s="11"/>
    </row>
    <row r="336" spans="1:23" ht="26.25" x14ac:dyDescent="0.25">
      <c r="A336" s="5" t="s">
        <v>136</v>
      </c>
      <c r="B336" s="5" t="s">
        <v>43</v>
      </c>
      <c r="C336" s="9" t="s">
        <v>29</v>
      </c>
      <c r="D336" s="16">
        <v>0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0">
        <f t="shared" si="30"/>
        <v>0</v>
      </c>
      <c r="O336" s="16"/>
      <c r="P336" s="16"/>
      <c r="Q336" s="16"/>
      <c r="R336" s="16"/>
      <c r="S336" s="16"/>
      <c r="T336" s="16"/>
      <c r="U336" s="16"/>
      <c r="V336" s="10">
        <f t="shared" si="31"/>
        <v>0</v>
      </c>
      <c r="W336" s="11"/>
    </row>
    <row r="337" spans="1:23" ht="26.25" x14ac:dyDescent="0.25">
      <c r="A337" s="5" t="s">
        <v>136</v>
      </c>
      <c r="B337" s="5" t="s">
        <v>44</v>
      </c>
      <c r="C337" s="9" t="s">
        <v>45</v>
      </c>
      <c r="D337" s="16">
        <v>0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0">
        <f t="shared" si="30"/>
        <v>0</v>
      </c>
      <c r="O337" s="16"/>
      <c r="P337" s="16"/>
      <c r="Q337" s="16"/>
      <c r="R337" s="16"/>
      <c r="S337" s="16"/>
      <c r="T337" s="16"/>
      <c r="U337" s="16"/>
      <c r="V337" s="10">
        <f t="shared" si="31"/>
        <v>0</v>
      </c>
      <c r="W337" s="11"/>
    </row>
    <row r="338" spans="1:23" ht="26.25" x14ac:dyDescent="0.25">
      <c r="A338" s="5" t="s">
        <v>136</v>
      </c>
      <c r="B338" s="5" t="s">
        <v>46</v>
      </c>
      <c r="C338" s="9" t="s">
        <v>45</v>
      </c>
      <c r="D338" s="16">
        <v>0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0">
        <f t="shared" si="30"/>
        <v>0</v>
      </c>
      <c r="O338" s="16"/>
      <c r="P338" s="16"/>
      <c r="Q338" s="16"/>
      <c r="R338" s="16"/>
      <c r="S338" s="16"/>
      <c r="T338" s="16"/>
      <c r="U338" s="16"/>
      <c r="V338" s="10">
        <f t="shared" si="31"/>
        <v>0</v>
      </c>
      <c r="W338" s="11"/>
    </row>
    <row r="339" spans="1:23" ht="26.25" x14ac:dyDescent="0.25">
      <c r="A339" s="5" t="s">
        <v>136</v>
      </c>
      <c r="B339" s="5" t="s">
        <v>47</v>
      </c>
      <c r="C339" s="9" t="s">
        <v>25</v>
      </c>
      <c r="D339" s="16">
        <v>0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0">
        <f t="shared" si="30"/>
        <v>0</v>
      </c>
      <c r="O339" s="16"/>
      <c r="P339" s="16"/>
      <c r="Q339" s="16"/>
      <c r="R339" s="16"/>
      <c r="S339" s="16"/>
      <c r="T339" s="16"/>
      <c r="U339" s="16"/>
      <c r="V339" s="10">
        <f t="shared" si="31"/>
        <v>0</v>
      </c>
      <c r="W339" s="11"/>
    </row>
    <row r="340" spans="1:23" ht="39" x14ac:dyDescent="0.25">
      <c r="A340" s="5" t="s">
        <v>136</v>
      </c>
      <c r="B340" s="5" t="s">
        <v>48</v>
      </c>
      <c r="C340" s="9" t="s">
        <v>25</v>
      </c>
      <c r="D340" s="16">
        <v>0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0">
        <f t="shared" si="30"/>
        <v>0</v>
      </c>
      <c r="O340" s="16"/>
      <c r="P340" s="16"/>
      <c r="Q340" s="16"/>
      <c r="R340" s="16"/>
      <c r="S340" s="16"/>
      <c r="T340" s="16"/>
      <c r="U340" s="16"/>
      <c r="V340" s="10">
        <f t="shared" si="31"/>
        <v>0</v>
      </c>
      <c r="W340" s="11"/>
    </row>
    <row r="341" spans="1:23" x14ac:dyDescent="0.25">
      <c r="A341" s="5" t="s">
        <v>136</v>
      </c>
      <c r="B341" s="5" t="s">
        <v>49</v>
      </c>
      <c r="C341" s="9" t="s">
        <v>50</v>
      </c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0">
        <f t="shared" si="30"/>
        <v>0</v>
      </c>
      <c r="O341" s="16"/>
      <c r="P341" s="16"/>
      <c r="Q341" s="16"/>
      <c r="R341" s="16"/>
      <c r="S341" s="16"/>
      <c r="T341" s="16">
        <v>4845</v>
      </c>
      <c r="U341" s="16"/>
      <c r="V341" s="10">
        <f t="shared" si="31"/>
        <v>4845</v>
      </c>
      <c r="W341" s="11"/>
    </row>
    <row r="342" spans="1:23" x14ac:dyDescent="0.25">
      <c r="A342" s="5" t="s">
        <v>136</v>
      </c>
      <c r="B342" s="5" t="s">
        <v>51</v>
      </c>
      <c r="C342" s="9"/>
      <c r="D342" s="16">
        <v>7587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0">
        <f t="shared" si="30"/>
        <v>7587</v>
      </c>
      <c r="O342" s="16"/>
      <c r="P342" s="16"/>
      <c r="Q342" s="16"/>
      <c r="R342" s="16"/>
      <c r="S342" s="16"/>
      <c r="T342" s="16"/>
      <c r="U342" s="16"/>
      <c r="V342" s="10">
        <f t="shared" si="31"/>
        <v>7587</v>
      </c>
      <c r="W342" s="11"/>
    </row>
    <row r="343" spans="1:23" x14ac:dyDescent="0.25">
      <c r="A343" s="5" t="s">
        <v>136</v>
      </c>
      <c r="B343" s="5" t="s">
        <v>52</v>
      </c>
      <c r="C343" s="9"/>
      <c r="D343" s="16">
        <v>8247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0">
        <f t="shared" si="30"/>
        <v>8247</v>
      </c>
      <c r="O343" s="16"/>
      <c r="P343" s="16"/>
      <c r="Q343" s="16"/>
      <c r="R343" s="16"/>
      <c r="S343" s="16"/>
      <c r="T343" s="16"/>
      <c r="U343" s="16"/>
      <c r="V343" s="10">
        <f t="shared" si="31"/>
        <v>8247</v>
      </c>
      <c r="W343" s="11"/>
    </row>
    <row r="344" spans="1:23" x14ac:dyDescent="0.25">
      <c r="A344" s="61" t="s">
        <v>136</v>
      </c>
      <c r="B344" s="61" t="s">
        <v>53</v>
      </c>
      <c r="C344" s="63"/>
      <c r="D344" s="58">
        <f t="shared" ref="D344:V344" si="32">SUM(D311:D343)</f>
        <v>416555</v>
      </c>
      <c r="E344" s="58">
        <f t="shared" si="32"/>
        <v>4215</v>
      </c>
      <c r="F344" s="58">
        <f t="shared" si="32"/>
        <v>0</v>
      </c>
      <c r="G344" s="58">
        <f t="shared" si="32"/>
        <v>10254</v>
      </c>
      <c r="H344" s="58">
        <f t="shared" si="32"/>
        <v>23365</v>
      </c>
      <c r="I344" s="58">
        <f t="shared" si="32"/>
        <v>44863</v>
      </c>
      <c r="J344" s="58">
        <f t="shared" si="32"/>
        <v>10014</v>
      </c>
      <c r="K344" s="58">
        <f t="shared" si="32"/>
        <v>45546</v>
      </c>
      <c r="L344" s="58">
        <f t="shared" si="32"/>
        <v>4600</v>
      </c>
      <c r="M344" s="58">
        <f t="shared" si="32"/>
        <v>0</v>
      </c>
      <c r="N344" s="58">
        <f t="shared" si="32"/>
        <v>559412</v>
      </c>
      <c r="O344" s="58">
        <f t="shared" si="32"/>
        <v>270</v>
      </c>
      <c r="P344" s="58">
        <f t="shared" si="32"/>
        <v>53423</v>
      </c>
      <c r="Q344" s="58">
        <f t="shared" si="32"/>
        <v>47186</v>
      </c>
      <c r="R344" s="58">
        <f t="shared" si="32"/>
        <v>1800</v>
      </c>
      <c r="S344" s="58">
        <f t="shared" si="32"/>
        <v>0</v>
      </c>
      <c r="T344" s="58">
        <f t="shared" si="32"/>
        <v>6845</v>
      </c>
      <c r="U344" s="58">
        <f t="shared" si="32"/>
        <v>300</v>
      </c>
      <c r="V344" s="58">
        <f t="shared" si="32"/>
        <v>669236</v>
      </c>
      <c r="W344" s="11"/>
    </row>
    <row r="345" spans="1:23" x14ac:dyDescent="0.25">
      <c r="A345" s="5" t="s">
        <v>208</v>
      </c>
      <c r="B345" s="5" t="s">
        <v>77</v>
      </c>
      <c r="C345" s="9" t="s">
        <v>12</v>
      </c>
      <c r="D345" s="16">
        <v>50566</v>
      </c>
      <c r="E345" s="16">
        <v>900</v>
      </c>
      <c r="F345" s="16"/>
      <c r="G345" s="16"/>
      <c r="H345" s="16">
        <v>1700</v>
      </c>
      <c r="I345" s="16">
        <v>4000</v>
      </c>
      <c r="J345" s="16">
        <v>4400</v>
      </c>
      <c r="K345" s="16"/>
      <c r="L345" s="16"/>
      <c r="M345" s="16"/>
      <c r="N345" s="10">
        <f t="shared" ref="N345:N376" si="33">D345+E345+F345+G345+H345+I345+J345+K345+L345+M345</f>
        <v>61566</v>
      </c>
      <c r="O345" s="16">
        <v>50</v>
      </c>
      <c r="P345" s="16">
        <v>8900</v>
      </c>
      <c r="Q345" s="16">
        <v>4000</v>
      </c>
      <c r="R345" s="16">
        <v>150</v>
      </c>
      <c r="S345" s="16"/>
      <c r="T345" s="16"/>
      <c r="U345" s="16"/>
      <c r="V345" s="10">
        <f t="shared" ref="V345:V376" si="34">N345+O345+P345+Q345+R345+S345+T345+U345</f>
        <v>74666</v>
      </c>
      <c r="W345" s="11"/>
    </row>
    <row r="346" spans="1:23" x14ac:dyDescent="0.25">
      <c r="A346" s="5" t="s">
        <v>208</v>
      </c>
      <c r="B346" s="5" t="s">
        <v>21</v>
      </c>
      <c r="C346" s="9" t="s">
        <v>22</v>
      </c>
      <c r="D346" s="16">
        <v>7130</v>
      </c>
      <c r="E346" s="16">
        <v>150</v>
      </c>
      <c r="F346" s="16"/>
      <c r="G346" s="16"/>
      <c r="H346" s="16">
        <v>900</v>
      </c>
      <c r="I346" s="16">
        <v>650</v>
      </c>
      <c r="J346" s="16"/>
      <c r="K346" s="16"/>
      <c r="L346" s="16"/>
      <c r="M346" s="16"/>
      <c r="N346" s="10">
        <f t="shared" si="33"/>
        <v>8830</v>
      </c>
      <c r="O346" s="16">
        <v>30</v>
      </c>
      <c r="P346" s="16">
        <v>600</v>
      </c>
      <c r="Q346" s="16">
        <v>430</v>
      </c>
      <c r="R346" s="16">
        <v>480</v>
      </c>
      <c r="S346" s="16"/>
      <c r="T346" s="16"/>
      <c r="U346" s="16"/>
      <c r="V346" s="10">
        <f t="shared" si="34"/>
        <v>10370</v>
      </c>
      <c r="W346" s="11"/>
    </row>
    <row r="347" spans="1:23" x14ac:dyDescent="0.25">
      <c r="A347" s="5" t="s">
        <v>208</v>
      </c>
      <c r="B347" s="5" t="s">
        <v>23</v>
      </c>
      <c r="C347" s="9" t="s">
        <v>22</v>
      </c>
      <c r="D347" s="16">
        <v>21666</v>
      </c>
      <c r="E347" s="16">
        <v>360</v>
      </c>
      <c r="F347" s="16"/>
      <c r="G347" s="16"/>
      <c r="H347" s="16">
        <v>2064</v>
      </c>
      <c r="I347" s="16">
        <v>2400</v>
      </c>
      <c r="J347" s="16">
        <v>960</v>
      </c>
      <c r="K347" s="16"/>
      <c r="L347" s="16"/>
      <c r="M347" s="16"/>
      <c r="N347" s="10">
        <f t="shared" si="33"/>
        <v>27450</v>
      </c>
      <c r="O347" s="16">
        <v>90</v>
      </c>
      <c r="P347" s="16">
        <v>5000</v>
      </c>
      <c r="Q347" s="16">
        <v>3800</v>
      </c>
      <c r="R347" s="16"/>
      <c r="S347" s="16"/>
      <c r="T347" s="16"/>
      <c r="U347" s="16"/>
      <c r="V347" s="10">
        <f t="shared" si="34"/>
        <v>36340</v>
      </c>
      <c r="W347" s="11"/>
    </row>
    <row r="348" spans="1:23" ht="26.25" x14ac:dyDescent="0.25">
      <c r="A348" s="5" t="s">
        <v>208</v>
      </c>
      <c r="B348" s="5" t="s">
        <v>80</v>
      </c>
      <c r="C348" s="12" t="s">
        <v>22</v>
      </c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0">
        <f t="shared" si="33"/>
        <v>0</v>
      </c>
      <c r="O348" s="16"/>
      <c r="P348" s="16"/>
      <c r="Q348" s="16"/>
      <c r="R348" s="16"/>
      <c r="S348" s="16"/>
      <c r="T348" s="16"/>
      <c r="U348" s="16"/>
      <c r="V348" s="10">
        <f t="shared" si="34"/>
        <v>0</v>
      </c>
      <c r="W348" s="11"/>
    </row>
    <row r="349" spans="1:23" x14ac:dyDescent="0.25">
      <c r="A349" s="5" t="s">
        <v>208</v>
      </c>
      <c r="B349" s="5" t="s">
        <v>19</v>
      </c>
      <c r="C349" s="9" t="s">
        <v>20</v>
      </c>
      <c r="D349" s="16">
        <v>1622</v>
      </c>
      <c r="E349" s="16"/>
      <c r="F349" s="16"/>
      <c r="G349" s="16"/>
      <c r="H349" s="16"/>
      <c r="I349" s="16"/>
      <c r="J349" s="16">
        <v>110</v>
      </c>
      <c r="K349" s="16"/>
      <c r="L349" s="16"/>
      <c r="M349" s="16"/>
      <c r="N349" s="10">
        <f t="shared" si="33"/>
        <v>1732</v>
      </c>
      <c r="O349" s="16"/>
      <c r="P349" s="16">
        <v>250</v>
      </c>
      <c r="Q349" s="16">
        <v>700</v>
      </c>
      <c r="R349" s="16"/>
      <c r="S349" s="16"/>
      <c r="T349" s="16"/>
      <c r="U349" s="16"/>
      <c r="V349" s="10">
        <f t="shared" si="34"/>
        <v>2682</v>
      </c>
      <c r="W349" s="11"/>
    </row>
    <row r="350" spans="1:23" x14ac:dyDescent="0.25">
      <c r="A350" s="5" t="s">
        <v>208</v>
      </c>
      <c r="B350" s="5" t="s">
        <v>459</v>
      </c>
      <c r="C350" s="9" t="s">
        <v>22</v>
      </c>
      <c r="D350" s="16">
        <v>1265</v>
      </c>
      <c r="E350" s="16">
        <v>40</v>
      </c>
      <c r="F350" s="16"/>
      <c r="G350" s="16"/>
      <c r="H350" s="16">
        <v>200</v>
      </c>
      <c r="I350" s="16"/>
      <c r="J350" s="16"/>
      <c r="K350" s="16"/>
      <c r="L350" s="16"/>
      <c r="M350" s="16"/>
      <c r="N350" s="10">
        <f t="shared" si="33"/>
        <v>1505</v>
      </c>
      <c r="O350" s="16"/>
      <c r="P350" s="16">
        <v>150</v>
      </c>
      <c r="Q350" s="16">
        <v>320</v>
      </c>
      <c r="R350" s="16"/>
      <c r="S350" s="16"/>
      <c r="T350" s="16"/>
      <c r="U350" s="16"/>
      <c r="V350" s="10">
        <f t="shared" si="34"/>
        <v>1975</v>
      </c>
      <c r="W350" s="11"/>
    </row>
    <row r="351" spans="1:23" x14ac:dyDescent="0.25">
      <c r="A351" s="5" t="s">
        <v>208</v>
      </c>
      <c r="B351" s="5" t="s">
        <v>152</v>
      </c>
      <c r="C351" s="9" t="s">
        <v>18</v>
      </c>
      <c r="D351" s="16">
        <v>12811</v>
      </c>
      <c r="E351" s="16">
        <v>470</v>
      </c>
      <c r="F351" s="16"/>
      <c r="G351" s="16"/>
      <c r="H351" s="16">
        <v>450</v>
      </c>
      <c r="I351" s="16">
        <v>250</v>
      </c>
      <c r="J351" s="16">
        <v>350</v>
      </c>
      <c r="K351" s="16"/>
      <c r="L351" s="16"/>
      <c r="M351" s="16"/>
      <c r="N351" s="10">
        <f t="shared" si="33"/>
        <v>14331</v>
      </c>
      <c r="O351" s="16">
        <v>30</v>
      </c>
      <c r="P351" s="16">
        <v>250</v>
      </c>
      <c r="Q351" s="16">
        <v>680</v>
      </c>
      <c r="R351" s="16"/>
      <c r="S351" s="16"/>
      <c r="T351" s="16"/>
      <c r="U351" s="16"/>
      <c r="V351" s="10">
        <f t="shared" si="34"/>
        <v>15291</v>
      </c>
      <c r="W351" s="11"/>
    </row>
    <row r="352" spans="1:23" x14ac:dyDescent="0.25">
      <c r="A352" s="5" t="s">
        <v>208</v>
      </c>
      <c r="B352" s="5" t="s">
        <v>147</v>
      </c>
      <c r="C352" s="9" t="s">
        <v>36</v>
      </c>
      <c r="D352" s="16"/>
      <c r="E352" s="16">
        <v>150</v>
      </c>
      <c r="F352" s="16"/>
      <c r="G352" s="16"/>
      <c r="H352" s="16">
        <v>600</v>
      </c>
      <c r="I352" s="16">
        <v>1200</v>
      </c>
      <c r="J352" s="16">
        <v>1530</v>
      </c>
      <c r="K352" s="16"/>
      <c r="L352" s="16"/>
      <c r="M352" s="16"/>
      <c r="N352" s="10">
        <f t="shared" si="33"/>
        <v>3480</v>
      </c>
      <c r="O352" s="16">
        <v>130</v>
      </c>
      <c r="P352" s="16">
        <v>1000</v>
      </c>
      <c r="Q352" s="16">
        <v>230</v>
      </c>
      <c r="R352" s="16"/>
      <c r="S352" s="16"/>
      <c r="T352" s="16"/>
      <c r="U352" s="16"/>
      <c r="V352" s="10">
        <f t="shared" si="34"/>
        <v>4840</v>
      </c>
      <c r="W352" s="11"/>
    </row>
    <row r="353" spans="1:23" x14ac:dyDescent="0.25">
      <c r="A353" s="5" t="s">
        <v>208</v>
      </c>
      <c r="B353" s="5" t="s">
        <v>28</v>
      </c>
      <c r="C353" s="9" t="s">
        <v>29</v>
      </c>
      <c r="D353" s="16">
        <v>22862</v>
      </c>
      <c r="E353" s="16">
        <v>490</v>
      </c>
      <c r="F353" s="16"/>
      <c r="G353" s="16"/>
      <c r="H353" s="16">
        <v>3800</v>
      </c>
      <c r="I353" s="16">
        <v>5000</v>
      </c>
      <c r="J353" s="16">
        <v>920</v>
      </c>
      <c r="K353" s="16">
        <v>671</v>
      </c>
      <c r="L353" s="16"/>
      <c r="M353" s="16"/>
      <c r="N353" s="10">
        <f t="shared" si="33"/>
        <v>33743</v>
      </c>
      <c r="O353" s="16">
        <v>130</v>
      </c>
      <c r="P353" s="16">
        <v>7000</v>
      </c>
      <c r="Q353" s="16">
        <v>8000</v>
      </c>
      <c r="R353" s="16">
        <v>100</v>
      </c>
      <c r="S353" s="16"/>
      <c r="T353" s="16"/>
      <c r="U353" s="16"/>
      <c r="V353" s="10">
        <f t="shared" si="34"/>
        <v>48973</v>
      </c>
      <c r="W353" s="11"/>
    </row>
    <row r="354" spans="1:23" x14ac:dyDescent="0.25">
      <c r="A354" s="5" t="s">
        <v>208</v>
      </c>
      <c r="B354" s="5" t="s">
        <v>433</v>
      </c>
      <c r="C354" s="9" t="s">
        <v>29</v>
      </c>
      <c r="D354" s="16"/>
      <c r="E354" s="16"/>
      <c r="F354" s="16"/>
      <c r="G354" s="16"/>
      <c r="H354" s="16"/>
      <c r="I354" s="16"/>
      <c r="J354" s="16"/>
      <c r="K354" s="16">
        <v>701</v>
      </c>
      <c r="L354" s="16"/>
      <c r="M354" s="16"/>
      <c r="N354" s="10">
        <f t="shared" si="33"/>
        <v>701</v>
      </c>
      <c r="O354" s="16"/>
      <c r="P354" s="16"/>
      <c r="Q354" s="16"/>
      <c r="R354" s="16"/>
      <c r="S354" s="16"/>
      <c r="T354" s="16"/>
      <c r="U354" s="16"/>
      <c r="V354" s="10">
        <f t="shared" si="34"/>
        <v>701</v>
      </c>
      <c r="W354" s="11"/>
    </row>
    <row r="355" spans="1:23" ht="26.25" x14ac:dyDescent="0.25">
      <c r="A355" s="5" t="s">
        <v>208</v>
      </c>
      <c r="B355" s="5" t="s">
        <v>82</v>
      </c>
      <c r="C355" s="9" t="s">
        <v>29</v>
      </c>
      <c r="D355" s="16">
        <v>16936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0">
        <f t="shared" si="33"/>
        <v>16936</v>
      </c>
      <c r="O355" s="16"/>
      <c r="P355" s="16"/>
      <c r="Q355" s="16"/>
      <c r="R355" s="16"/>
      <c r="S355" s="16"/>
      <c r="T355" s="16"/>
      <c r="U355" s="16"/>
      <c r="V355" s="10">
        <f t="shared" si="34"/>
        <v>16936</v>
      </c>
      <c r="W355" s="11"/>
    </row>
    <row r="356" spans="1:23" ht="39" x14ac:dyDescent="0.25">
      <c r="A356" s="5" t="s">
        <v>208</v>
      </c>
      <c r="B356" s="5" t="s">
        <v>132</v>
      </c>
      <c r="C356" s="9" t="s">
        <v>29</v>
      </c>
      <c r="D356" s="16">
        <v>10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0">
        <f t="shared" si="33"/>
        <v>10</v>
      </c>
      <c r="O356" s="16"/>
      <c r="P356" s="16"/>
      <c r="Q356" s="16"/>
      <c r="R356" s="16"/>
      <c r="S356" s="16"/>
      <c r="T356" s="16"/>
      <c r="U356" s="16"/>
      <c r="V356" s="10">
        <f t="shared" si="34"/>
        <v>10</v>
      </c>
      <c r="W356" s="11"/>
    </row>
    <row r="357" spans="1:23" x14ac:dyDescent="0.25">
      <c r="A357" s="5" t="s">
        <v>208</v>
      </c>
      <c r="B357" s="5" t="s">
        <v>32</v>
      </c>
      <c r="C357" s="9" t="s">
        <v>29</v>
      </c>
      <c r="D357" s="16"/>
      <c r="E357" s="16"/>
      <c r="F357" s="16"/>
      <c r="G357" s="16"/>
      <c r="H357" s="16"/>
      <c r="I357" s="16"/>
      <c r="J357" s="16"/>
      <c r="K357" s="16">
        <v>1900</v>
      </c>
      <c r="L357" s="16"/>
      <c r="M357" s="16"/>
      <c r="N357" s="10">
        <f t="shared" si="33"/>
        <v>1900</v>
      </c>
      <c r="O357" s="16"/>
      <c r="P357" s="16"/>
      <c r="Q357" s="16"/>
      <c r="R357" s="16"/>
      <c r="S357" s="16"/>
      <c r="T357" s="16"/>
      <c r="U357" s="16"/>
      <c r="V357" s="10">
        <f t="shared" si="34"/>
        <v>1900</v>
      </c>
      <c r="W357" s="11"/>
    </row>
    <row r="358" spans="1:23" x14ac:dyDescent="0.25">
      <c r="A358" s="5" t="s">
        <v>208</v>
      </c>
      <c r="B358" s="5" t="s">
        <v>222</v>
      </c>
      <c r="C358" s="9" t="s">
        <v>29</v>
      </c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0">
        <f t="shared" si="33"/>
        <v>0</v>
      </c>
      <c r="O358" s="16"/>
      <c r="P358" s="16">
        <v>120</v>
      </c>
      <c r="Q358" s="16"/>
      <c r="R358" s="16"/>
      <c r="S358" s="16"/>
      <c r="T358" s="16"/>
      <c r="U358" s="16"/>
      <c r="V358" s="10">
        <f t="shared" si="34"/>
        <v>120</v>
      </c>
      <c r="W358" s="11"/>
    </row>
    <row r="359" spans="1:23" x14ac:dyDescent="0.25">
      <c r="A359" s="5" t="s">
        <v>208</v>
      </c>
      <c r="B359" s="5" t="s">
        <v>130</v>
      </c>
      <c r="C359" s="9" t="s">
        <v>25</v>
      </c>
      <c r="D359" s="16">
        <v>6705</v>
      </c>
      <c r="E359" s="16">
        <v>200</v>
      </c>
      <c r="F359" s="16"/>
      <c r="G359" s="16"/>
      <c r="H359" s="16">
        <v>2500</v>
      </c>
      <c r="I359" s="16">
        <v>1500</v>
      </c>
      <c r="J359" s="16">
        <v>198</v>
      </c>
      <c r="K359" s="16">
        <v>3523</v>
      </c>
      <c r="L359" s="16"/>
      <c r="M359" s="16"/>
      <c r="N359" s="10">
        <f t="shared" si="33"/>
        <v>14626</v>
      </c>
      <c r="O359" s="16">
        <v>40</v>
      </c>
      <c r="P359" s="16">
        <v>1400</v>
      </c>
      <c r="Q359" s="16">
        <v>2800</v>
      </c>
      <c r="R359" s="16"/>
      <c r="S359" s="16"/>
      <c r="T359" s="16"/>
      <c r="U359" s="16"/>
      <c r="V359" s="10">
        <f t="shared" si="34"/>
        <v>18866</v>
      </c>
      <c r="W359" s="11"/>
    </row>
    <row r="360" spans="1:23" ht="26.25" x14ac:dyDescent="0.25">
      <c r="A360" s="5" t="s">
        <v>208</v>
      </c>
      <c r="B360" s="5" t="s">
        <v>145</v>
      </c>
      <c r="C360" s="9" t="s">
        <v>25</v>
      </c>
      <c r="D360" s="16">
        <v>10968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0">
        <f t="shared" si="33"/>
        <v>10968</v>
      </c>
      <c r="O360" s="16"/>
      <c r="P360" s="16"/>
      <c r="Q360" s="16"/>
      <c r="R360" s="16"/>
      <c r="S360" s="16"/>
      <c r="T360" s="16"/>
      <c r="U360" s="16"/>
      <c r="V360" s="10">
        <f t="shared" si="34"/>
        <v>10968</v>
      </c>
      <c r="W360" s="11"/>
    </row>
    <row r="361" spans="1:23" ht="39" x14ac:dyDescent="0.25">
      <c r="A361" s="5" t="s">
        <v>208</v>
      </c>
      <c r="B361" s="5" t="s">
        <v>460</v>
      </c>
      <c r="C361" s="9" t="s">
        <v>25</v>
      </c>
      <c r="D361" s="16">
        <v>0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0">
        <f t="shared" si="33"/>
        <v>0</v>
      </c>
      <c r="O361" s="16"/>
      <c r="P361" s="16"/>
      <c r="Q361" s="16"/>
      <c r="R361" s="16"/>
      <c r="S361" s="16"/>
      <c r="T361" s="16"/>
      <c r="U361" s="16"/>
      <c r="V361" s="10">
        <f t="shared" si="34"/>
        <v>0</v>
      </c>
      <c r="W361" s="11"/>
    </row>
    <row r="362" spans="1:23" x14ac:dyDescent="0.25">
      <c r="A362" s="5" t="s">
        <v>208</v>
      </c>
      <c r="B362" s="5" t="s">
        <v>37</v>
      </c>
      <c r="C362" s="9" t="s">
        <v>38</v>
      </c>
      <c r="D362" s="16"/>
      <c r="E362" s="16">
        <v>130</v>
      </c>
      <c r="F362" s="16"/>
      <c r="G362" s="16"/>
      <c r="H362" s="16">
        <v>30</v>
      </c>
      <c r="I362" s="16"/>
      <c r="J362" s="16">
        <v>570</v>
      </c>
      <c r="K362" s="16"/>
      <c r="L362" s="16"/>
      <c r="M362" s="16"/>
      <c r="N362" s="10">
        <f t="shared" si="33"/>
        <v>730</v>
      </c>
      <c r="O362" s="16"/>
      <c r="P362" s="16">
        <v>50</v>
      </c>
      <c r="Q362" s="16">
        <v>160</v>
      </c>
      <c r="R362" s="16"/>
      <c r="S362" s="16"/>
      <c r="T362" s="16"/>
      <c r="U362" s="16"/>
      <c r="V362" s="10">
        <f t="shared" si="34"/>
        <v>940</v>
      </c>
      <c r="W362" s="11"/>
    </row>
    <row r="363" spans="1:23" x14ac:dyDescent="0.25">
      <c r="A363" s="5" t="s">
        <v>208</v>
      </c>
      <c r="B363" s="5" t="s">
        <v>39</v>
      </c>
      <c r="C363" s="9" t="s">
        <v>34</v>
      </c>
      <c r="D363" s="16"/>
      <c r="E363" s="16"/>
      <c r="F363" s="16"/>
      <c r="G363" s="16"/>
      <c r="H363" s="16"/>
      <c r="I363" s="16"/>
      <c r="J363" s="16">
        <v>3600</v>
      </c>
      <c r="K363" s="16"/>
      <c r="L363" s="16">
        <v>2000</v>
      </c>
      <c r="M363" s="16"/>
      <c r="N363" s="10">
        <f t="shared" si="33"/>
        <v>5600</v>
      </c>
      <c r="O363" s="16"/>
      <c r="P363" s="16"/>
      <c r="Q363" s="16"/>
      <c r="R363" s="16"/>
      <c r="S363" s="16"/>
      <c r="T363" s="16"/>
      <c r="U363" s="16"/>
      <c r="V363" s="10">
        <f t="shared" si="34"/>
        <v>5600</v>
      </c>
      <c r="W363" s="11"/>
    </row>
    <row r="364" spans="1:23" x14ac:dyDescent="0.25">
      <c r="A364" s="5" t="s">
        <v>208</v>
      </c>
      <c r="B364" s="5" t="s">
        <v>42</v>
      </c>
      <c r="C364" s="9" t="s">
        <v>29</v>
      </c>
      <c r="D364" s="16">
        <v>26064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0">
        <f t="shared" si="33"/>
        <v>26064</v>
      </c>
      <c r="O364" s="16"/>
      <c r="P364" s="16"/>
      <c r="Q364" s="16"/>
      <c r="R364" s="16"/>
      <c r="S364" s="16"/>
      <c r="T364" s="16"/>
      <c r="U364" s="16"/>
      <c r="V364" s="10">
        <f t="shared" si="34"/>
        <v>26064</v>
      </c>
      <c r="W364" s="11"/>
    </row>
    <row r="365" spans="1:23" ht="26.25" x14ac:dyDescent="0.25">
      <c r="A365" s="5" t="s">
        <v>208</v>
      </c>
      <c r="B365" s="5" t="s">
        <v>43</v>
      </c>
      <c r="C365" s="9" t="s">
        <v>29</v>
      </c>
      <c r="D365" s="16">
        <v>404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0">
        <f t="shared" si="33"/>
        <v>404</v>
      </c>
      <c r="O365" s="16"/>
      <c r="P365" s="16"/>
      <c r="Q365" s="16"/>
      <c r="R365" s="16"/>
      <c r="S365" s="16"/>
      <c r="T365" s="16"/>
      <c r="U365" s="16"/>
      <c r="V365" s="10">
        <f t="shared" si="34"/>
        <v>404</v>
      </c>
      <c r="W365" s="11"/>
    </row>
    <row r="366" spans="1:23" ht="26.25" x14ac:dyDescent="0.25">
      <c r="A366" s="5" t="s">
        <v>208</v>
      </c>
      <c r="B366" s="5" t="s">
        <v>44</v>
      </c>
      <c r="C366" s="9" t="s">
        <v>45</v>
      </c>
      <c r="D366" s="16">
        <v>1914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0">
        <f t="shared" si="33"/>
        <v>1914</v>
      </c>
      <c r="O366" s="16"/>
      <c r="P366" s="16"/>
      <c r="Q366" s="16"/>
      <c r="R366" s="16"/>
      <c r="S366" s="16"/>
      <c r="T366" s="16"/>
      <c r="U366" s="16"/>
      <c r="V366" s="10">
        <f t="shared" si="34"/>
        <v>1914</v>
      </c>
      <c r="W366" s="11"/>
    </row>
    <row r="367" spans="1:23" ht="26.25" x14ac:dyDescent="0.25">
      <c r="A367" s="5" t="s">
        <v>208</v>
      </c>
      <c r="B367" s="5" t="s">
        <v>46</v>
      </c>
      <c r="C367" s="9" t="s">
        <v>45</v>
      </c>
      <c r="D367" s="16">
        <v>0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0">
        <f t="shared" si="33"/>
        <v>0</v>
      </c>
      <c r="O367" s="16"/>
      <c r="P367" s="16"/>
      <c r="Q367" s="16"/>
      <c r="R367" s="16"/>
      <c r="S367" s="16"/>
      <c r="T367" s="16"/>
      <c r="U367" s="16"/>
      <c r="V367" s="10">
        <f t="shared" si="34"/>
        <v>0</v>
      </c>
      <c r="W367" s="11"/>
    </row>
    <row r="368" spans="1:23" ht="26.25" x14ac:dyDescent="0.25">
      <c r="A368" s="5" t="s">
        <v>208</v>
      </c>
      <c r="B368" s="5" t="s">
        <v>47</v>
      </c>
      <c r="C368" s="9" t="s">
        <v>25</v>
      </c>
      <c r="D368" s="16">
        <v>11532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0">
        <f t="shared" si="33"/>
        <v>11532</v>
      </c>
      <c r="O368" s="16"/>
      <c r="P368" s="16"/>
      <c r="Q368" s="16"/>
      <c r="R368" s="16"/>
      <c r="S368" s="16"/>
      <c r="T368" s="16"/>
      <c r="U368" s="16"/>
      <c r="V368" s="10">
        <f t="shared" si="34"/>
        <v>11532</v>
      </c>
      <c r="W368" s="11"/>
    </row>
    <row r="369" spans="1:23" ht="39" x14ac:dyDescent="0.25">
      <c r="A369" s="5" t="s">
        <v>208</v>
      </c>
      <c r="B369" s="5" t="s">
        <v>48</v>
      </c>
      <c r="C369" s="9" t="s">
        <v>25</v>
      </c>
      <c r="D369" s="16">
        <v>446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0">
        <f t="shared" si="33"/>
        <v>446</v>
      </c>
      <c r="O369" s="16"/>
      <c r="P369" s="16"/>
      <c r="Q369" s="16"/>
      <c r="R369" s="16"/>
      <c r="S369" s="16"/>
      <c r="T369" s="16"/>
      <c r="U369" s="16"/>
      <c r="V369" s="10">
        <f t="shared" si="34"/>
        <v>446</v>
      </c>
      <c r="W369" s="11"/>
    </row>
    <row r="370" spans="1:23" x14ac:dyDescent="0.25">
      <c r="A370" s="5" t="s">
        <v>208</v>
      </c>
      <c r="B370" s="5" t="s">
        <v>49</v>
      </c>
      <c r="C370" s="9" t="s">
        <v>50</v>
      </c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0">
        <f t="shared" si="33"/>
        <v>0</v>
      </c>
      <c r="O370" s="16"/>
      <c r="P370" s="16"/>
      <c r="Q370" s="16"/>
      <c r="R370" s="16"/>
      <c r="S370" s="16"/>
      <c r="T370" s="16">
        <v>5583</v>
      </c>
      <c r="U370" s="16"/>
      <c r="V370" s="10">
        <f t="shared" si="34"/>
        <v>5583</v>
      </c>
      <c r="W370" s="11"/>
    </row>
    <row r="371" spans="1:23" x14ac:dyDescent="0.25">
      <c r="A371" s="5" t="s">
        <v>208</v>
      </c>
      <c r="B371" s="5" t="s">
        <v>51</v>
      </c>
      <c r="C371" s="9"/>
      <c r="D371" s="16">
        <v>4743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0">
        <f t="shared" si="33"/>
        <v>4743</v>
      </c>
      <c r="O371" s="16"/>
      <c r="P371" s="16"/>
      <c r="Q371" s="16"/>
      <c r="R371" s="16"/>
      <c r="S371" s="16"/>
      <c r="T371" s="16"/>
      <c r="U371" s="16"/>
      <c r="V371" s="10">
        <f t="shared" si="34"/>
        <v>4743</v>
      </c>
      <c r="W371" s="11"/>
    </row>
    <row r="372" spans="1:23" x14ac:dyDescent="0.25">
      <c r="A372" s="5" t="s">
        <v>208</v>
      </c>
      <c r="B372" s="5" t="s">
        <v>52</v>
      </c>
      <c r="C372" s="9"/>
      <c r="D372" s="16">
        <v>5157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0">
        <f t="shared" si="33"/>
        <v>5157</v>
      </c>
      <c r="O372" s="16"/>
      <c r="P372" s="16"/>
      <c r="Q372" s="16"/>
      <c r="R372" s="16"/>
      <c r="S372" s="16"/>
      <c r="T372" s="16"/>
      <c r="U372" s="16"/>
      <c r="V372" s="10">
        <f t="shared" si="34"/>
        <v>5157</v>
      </c>
      <c r="W372" s="11"/>
    </row>
    <row r="373" spans="1:23" x14ac:dyDescent="0.25">
      <c r="A373" s="5" t="s">
        <v>208</v>
      </c>
      <c r="B373" s="5" t="s">
        <v>15</v>
      </c>
      <c r="C373" s="9" t="s">
        <v>14</v>
      </c>
      <c r="D373" s="16"/>
      <c r="E373" s="16"/>
      <c r="F373" s="16"/>
      <c r="G373" s="16"/>
      <c r="H373" s="16"/>
      <c r="I373" s="16"/>
      <c r="J373" s="16">
        <v>600</v>
      </c>
      <c r="K373" s="16"/>
      <c r="L373" s="16"/>
      <c r="M373" s="16"/>
      <c r="N373" s="10">
        <f t="shared" si="33"/>
        <v>600</v>
      </c>
      <c r="O373" s="16"/>
      <c r="P373" s="16">
        <v>15304</v>
      </c>
      <c r="Q373" s="16">
        <v>2500</v>
      </c>
      <c r="R373" s="16"/>
      <c r="S373" s="16"/>
      <c r="T373" s="16"/>
      <c r="U373" s="16"/>
      <c r="V373" s="10">
        <f t="shared" si="34"/>
        <v>18404</v>
      </c>
      <c r="W373" s="11"/>
    </row>
    <row r="374" spans="1:23" ht="26.25" x14ac:dyDescent="0.25">
      <c r="A374" s="5" t="s">
        <v>208</v>
      </c>
      <c r="B374" s="5" t="s">
        <v>461</v>
      </c>
      <c r="C374" s="9" t="s">
        <v>14</v>
      </c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0">
        <f t="shared" si="33"/>
        <v>0</v>
      </c>
      <c r="O374" s="16"/>
      <c r="P374" s="16"/>
      <c r="Q374" s="16"/>
      <c r="R374" s="16"/>
      <c r="S374" s="16"/>
      <c r="T374" s="16"/>
      <c r="U374" s="16"/>
      <c r="V374" s="10">
        <f t="shared" si="34"/>
        <v>0</v>
      </c>
      <c r="W374" s="11"/>
    </row>
    <row r="375" spans="1:23" x14ac:dyDescent="0.25">
      <c r="A375" s="5" t="s">
        <v>208</v>
      </c>
      <c r="B375" s="5" t="s">
        <v>122</v>
      </c>
      <c r="C375" s="9" t="s">
        <v>14</v>
      </c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0">
        <f t="shared" si="33"/>
        <v>0</v>
      </c>
      <c r="O375" s="16"/>
      <c r="P375" s="16"/>
      <c r="Q375" s="16"/>
      <c r="R375" s="16"/>
      <c r="S375" s="16"/>
      <c r="T375" s="16"/>
      <c r="U375" s="16"/>
      <c r="V375" s="10">
        <f t="shared" si="34"/>
        <v>0</v>
      </c>
      <c r="W375" s="11"/>
    </row>
    <row r="376" spans="1:23" x14ac:dyDescent="0.25">
      <c r="A376" s="5" t="s">
        <v>208</v>
      </c>
      <c r="B376" s="5" t="s">
        <v>453</v>
      </c>
      <c r="C376" s="9" t="s">
        <v>14</v>
      </c>
      <c r="D376" s="16">
        <v>96830</v>
      </c>
      <c r="E376" s="16">
        <v>60</v>
      </c>
      <c r="F376" s="16"/>
      <c r="G376" s="16"/>
      <c r="H376" s="16">
        <v>7000</v>
      </c>
      <c r="I376" s="16"/>
      <c r="J376" s="16">
        <v>1000</v>
      </c>
      <c r="K376" s="16"/>
      <c r="L376" s="16"/>
      <c r="M376" s="16"/>
      <c r="N376" s="10">
        <f t="shared" si="33"/>
        <v>104890</v>
      </c>
      <c r="O376" s="16"/>
      <c r="P376" s="16">
        <v>5600</v>
      </c>
      <c r="Q376" s="16">
        <v>4500</v>
      </c>
      <c r="R376" s="16"/>
      <c r="S376" s="16"/>
      <c r="T376" s="16"/>
      <c r="U376" s="16">
        <v>800</v>
      </c>
      <c r="V376" s="10">
        <f t="shared" si="34"/>
        <v>115790</v>
      </c>
      <c r="W376" s="11"/>
    </row>
    <row r="377" spans="1:23" x14ac:dyDescent="0.25">
      <c r="A377" s="61" t="s">
        <v>208</v>
      </c>
      <c r="B377" s="61" t="s">
        <v>53</v>
      </c>
      <c r="C377" s="63"/>
      <c r="D377" s="58">
        <f t="shared" ref="D377:N377" si="35">SUM(D345:D376)</f>
        <v>299631</v>
      </c>
      <c r="E377" s="58">
        <f t="shared" si="35"/>
        <v>2950</v>
      </c>
      <c r="F377" s="58">
        <f t="shared" si="35"/>
        <v>0</v>
      </c>
      <c r="G377" s="58">
        <f t="shared" si="35"/>
        <v>0</v>
      </c>
      <c r="H377" s="58">
        <f t="shared" si="35"/>
        <v>19244</v>
      </c>
      <c r="I377" s="58">
        <f t="shared" si="35"/>
        <v>15000</v>
      </c>
      <c r="J377" s="58">
        <f t="shared" si="35"/>
        <v>14238</v>
      </c>
      <c r="K377" s="58">
        <f t="shared" si="35"/>
        <v>6795</v>
      </c>
      <c r="L377" s="58">
        <f t="shared" si="35"/>
        <v>2000</v>
      </c>
      <c r="M377" s="58">
        <f t="shared" si="35"/>
        <v>0</v>
      </c>
      <c r="N377" s="58">
        <f t="shared" si="35"/>
        <v>359858</v>
      </c>
      <c r="O377" s="58">
        <f t="shared" ref="O377:V377" si="36">SUM(O345:O376)</f>
        <v>500</v>
      </c>
      <c r="P377" s="58">
        <f t="shared" si="36"/>
        <v>45624</v>
      </c>
      <c r="Q377" s="58">
        <f t="shared" si="36"/>
        <v>28120</v>
      </c>
      <c r="R377" s="58">
        <f t="shared" si="36"/>
        <v>730</v>
      </c>
      <c r="S377" s="58">
        <f t="shared" si="36"/>
        <v>0</v>
      </c>
      <c r="T377" s="58">
        <f t="shared" si="36"/>
        <v>5583</v>
      </c>
      <c r="U377" s="58">
        <f t="shared" si="36"/>
        <v>800</v>
      </c>
      <c r="V377" s="58">
        <f t="shared" si="36"/>
        <v>441215</v>
      </c>
      <c r="W377" s="11"/>
    </row>
    <row r="378" spans="1:23" x14ac:dyDescent="0.25">
      <c r="A378" s="5" t="s">
        <v>148</v>
      </c>
      <c r="B378" s="5" t="s">
        <v>11</v>
      </c>
      <c r="C378" s="9" t="s">
        <v>12</v>
      </c>
      <c r="D378" s="16">
        <v>45149</v>
      </c>
      <c r="E378" s="16">
        <v>359</v>
      </c>
      <c r="F378" s="16"/>
      <c r="G378" s="16">
        <v>240</v>
      </c>
      <c r="H378" s="16">
        <v>1002</v>
      </c>
      <c r="I378" s="16">
        <v>728</v>
      </c>
      <c r="J378" s="16">
        <v>3800</v>
      </c>
      <c r="K378" s="16"/>
      <c r="L378" s="16"/>
      <c r="M378" s="16"/>
      <c r="N378" s="10">
        <f t="shared" ref="N378:N411" si="37">D378+E378+F378+G378+H378+I378+J378+K378+L378+M378</f>
        <v>51278</v>
      </c>
      <c r="O378" s="16">
        <v>300</v>
      </c>
      <c r="P378" s="16">
        <v>6000</v>
      </c>
      <c r="Q378" s="16">
        <v>4500</v>
      </c>
      <c r="R378" s="16"/>
      <c r="S378" s="16"/>
      <c r="T378" s="16"/>
      <c r="U378" s="16">
        <v>220</v>
      </c>
      <c r="V378" s="10">
        <f t="shared" ref="V378:V411" si="38">N378+O378+P378+Q378+R378+S378+T378+U378</f>
        <v>62298</v>
      </c>
      <c r="W378" s="11"/>
    </row>
    <row r="379" spans="1:23" x14ac:dyDescent="0.25">
      <c r="A379" s="5" t="s">
        <v>148</v>
      </c>
      <c r="B379" s="5" t="s">
        <v>37</v>
      </c>
      <c r="C379" s="9" t="s">
        <v>38</v>
      </c>
      <c r="D379" s="16"/>
      <c r="E379" s="16">
        <v>206</v>
      </c>
      <c r="F379" s="16"/>
      <c r="G379" s="16">
        <v>40</v>
      </c>
      <c r="H379" s="16">
        <v>221</v>
      </c>
      <c r="I379" s="16">
        <v>69</v>
      </c>
      <c r="J379" s="16">
        <v>560</v>
      </c>
      <c r="K379" s="16"/>
      <c r="L379" s="16"/>
      <c r="M379" s="16"/>
      <c r="N379" s="10">
        <f t="shared" si="37"/>
        <v>1096</v>
      </c>
      <c r="O379" s="16">
        <v>60</v>
      </c>
      <c r="P379" s="16">
        <v>120</v>
      </c>
      <c r="Q379" s="16">
        <v>100</v>
      </c>
      <c r="R379" s="16"/>
      <c r="S379" s="16"/>
      <c r="T379" s="16"/>
      <c r="U379" s="16"/>
      <c r="V379" s="10">
        <f t="shared" si="38"/>
        <v>1376</v>
      </c>
      <c r="W379" s="11"/>
    </row>
    <row r="380" spans="1:23" x14ac:dyDescent="0.25">
      <c r="A380" s="5" t="s">
        <v>148</v>
      </c>
      <c r="B380" s="5" t="s">
        <v>149</v>
      </c>
      <c r="C380" s="9" t="s">
        <v>150</v>
      </c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0">
        <f t="shared" si="37"/>
        <v>0</v>
      </c>
      <c r="O380" s="16"/>
      <c r="P380" s="16"/>
      <c r="Q380" s="16"/>
      <c r="R380" s="16"/>
      <c r="S380" s="16"/>
      <c r="T380" s="16"/>
      <c r="U380" s="16"/>
      <c r="V380" s="10">
        <f t="shared" si="38"/>
        <v>0</v>
      </c>
      <c r="W380" s="11"/>
    </row>
    <row r="381" spans="1:23" ht="26.25" x14ac:dyDescent="0.25">
      <c r="A381" s="5" t="s">
        <v>148</v>
      </c>
      <c r="B381" s="5" t="s">
        <v>16</v>
      </c>
      <c r="C381" s="9" t="s">
        <v>14</v>
      </c>
      <c r="D381" s="16">
        <v>93231</v>
      </c>
      <c r="E381" s="16"/>
      <c r="F381" s="16"/>
      <c r="G381" s="16">
        <v>150</v>
      </c>
      <c r="H381" s="16">
        <v>880</v>
      </c>
      <c r="I381" s="16"/>
      <c r="J381" s="16">
        <v>2409</v>
      </c>
      <c r="K381" s="16"/>
      <c r="L381" s="16"/>
      <c r="M381" s="16"/>
      <c r="N381" s="10">
        <f t="shared" si="37"/>
        <v>96670</v>
      </c>
      <c r="O381" s="16"/>
      <c r="P381" s="16">
        <v>3000</v>
      </c>
      <c r="Q381" s="16">
        <v>4500</v>
      </c>
      <c r="R381" s="16"/>
      <c r="S381" s="16"/>
      <c r="T381" s="16"/>
      <c r="U381" s="16"/>
      <c r="V381" s="10">
        <f t="shared" si="38"/>
        <v>104170</v>
      </c>
      <c r="W381" s="11"/>
    </row>
    <row r="382" spans="1:23" x14ac:dyDescent="0.25">
      <c r="A382" s="5" t="s">
        <v>148</v>
      </c>
      <c r="B382" s="5" t="s">
        <v>151</v>
      </c>
      <c r="C382" s="9" t="s">
        <v>14</v>
      </c>
      <c r="D382" s="16"/>
      <c r="E382" s="16"/>
      <c r="F382" s="16"/>
      <c r="G382" s="16"/>
      <c r="H382" s="16"/>
      <c r="I382" s="16"/>
      <c r="J382" s="16">
        <v>176</v>
      </c>
      <c r="K382" s="16"/>
      <c r="L382" s="16"/>
      <c r="M382" s="16"/>
      <c r="N382" s="10">
        <f t="shared" si="37"/>
        <v>176</v>
      </c>
      <c r="O382" s="16"/>
      <c r="P382" s="16">
        <v>100</v>
      </c>
      <c r="Q382" s="16">
        <v>240</v>
      </c>
      <c r="R382" s="16"/>
      <c r="S382" s="16"/>
      <c r="T382" s="16"/>
      <c r="U382" s="16"/>
      <c r="V382" s="10">
        <f t="shared" si="38"/>
        <v>516</v>
      </c>
      <c r="W382" s="11"/>
    </row>
    <row r="383" spans="1:23" x14ac:dyDescent="0.25">
      <c r="A383" s="5" t="s">
        <v>148</v>
      </c>
      <c r="B383" s="5" t="s">
        <v>15</v>
      </c>
      <c r="C383" s="9" t="s">
        <v>14</v>
      </c>
      <c r="D383" s="16"/>
      <c r="E383" s="16"/>
      <c r="F383" s="16"/>
      <c r="G383" s="16"/>
      <c r="H383" s="16"/>
      <c r="I383" s="16"/>
      <c r="J383" s="16">
        <v>3757</v>
      </c>
      <c r="K383" s="16"/>
      <c r="L383" s="16"/>
      <c r="M383" s="16"/>
      <c r="N383" s="10">
        <f t="shared" si="37"/>
        <v>3757</v>
      </c>
      <c r="O383" s="16"/>
      <c r="P383" s="16">
        <v>10804</v>
      </c>
      <c r="Q383" s="16">
        <v>3420</v>
      </c>
      <c r="R383" s="16"/>
      <c r="S383" s="16"/>
      <c r="T383" s="16"/>
      <c r="U383" s="16"/>
      <c r="V383" s="10">
        <f t="shared" si="38"/>
        <v>17981</v>
      </c>
      <c r="W383" s="11"/>
    </row>
    <row r="384" spans="1:23" x14ac:dyDescent="0.25">
      <c r="A384" s="5" t="s">
        <v>148</v>
      </c>
      <c r="B384" s="5" t="s">
        <v>152</v>
      </c>
      <c r="C384" s="9" t="s">
        <v>18</v>
      </c>
      <c r="D384" s="16">
        <v>13087</v>
      </c>
      <c r="E384" s="16">
        <v>17</v>
      </c>
      <c r="F384" s="16"/>
      <c r="G384" s="16">
        <v>60</v>
      </c>
      <c r="H384" s="16">
        <v>350</v>
      </c>
      <c r="I384" s="16">
        <v>92</v>
      </c>
      <c r="J384" s="16">
        <v>769</v>
      </c>
      <c r="K384" s="16"/>
      <c r="L384" s="16"/>
      <c r="M384" s="16"/>
      <c r="N384" s="10">
        <f t="shared" si="37"/>
        <v>14375</v>
      </c>
      <c r="O384" s="16">
        <v>50</v>
      </c>
      <c r="P384" s="16">
        <v>400</v>
      </c>
      <c r="Q384" s="16">
        <v>620</v>
      </c>
      <c r="R384" s="16"/>
      <c r="S384" s="16"/>
      <c r="T384" s="16"/>
      <c r="U384" s="16"/>
      <c r="V384" s="10">
        <f t="shared" si="38"/>
        <v>15445</v>
      </c>
      <c r="W384" s="11"/>
    </row>
    <row r="385" spans="1:23" x14ac:dyDescent="0.25">
      <c r="A385" s="5" t="s">
        <v>148</v>
      </c>
      <c r="B385" s="5" t="s">
        <v>153</v>
      </c>
      <c r="C385" s="9" t="s">
        <v>20</v>
      </c>
      <c r="D385" s="16">
        <v>1622</v>
      </c>
      <c r="E385" s="16"/>
      <c r="F385" s="16"/>
      <c r="G385" s="16">
        <v>300</v>
      </c>
      <c r="H385" s="16">
        <v>1450</v>
      </c>
      <c r="I385" s="16"/>
      <c r="J385" s="16">
        <v>292</v>
      </c>
      <c r="K385" s="16"/>
      <c r="L385" s="16"/>
      <c r="M385" s="16"/>
      <c r="N385" s="10">
        <f t="shared" si="37"/>
        <v>3664</v>
      </c>
      <c r="O385" s="16"/>
      <c r="P385" s="16">
        <v>1200</v>
      </c>
      <c r="Q385" s="16">
        <v>2000</v>
      </c>
      <c r="R385" s="16"/>
      <c r="S385" s="16"/>
      <c r="T385" s="16"/>
      <c r="U385" s="16"/>
      <c r="V385" s="10">
        <f t="shared" si="38"/>
        <v>6864</v>
      </c>
      <c r="W385" s="11"/>
    </row>
    <row r="386" spans="1:23" x14ac:dyDescent="0.25">
      <c r="A386" s="5" t="s">
        <v>148</v>
      </c>
      <c r="B386" s="5" t="s">
        <v>154</v>
      </c>
      <c r="C386" s="9" t="s">
        <v>20</v>
      </c>
      <c r="D386" s="16">
        <v>9085</v>
      </c>
      <c r="E386" s="16">
        <v>5</v>
      </c>
      <c r="F386" s="16"/>
      <c r="G386" s="16">
        <v>1300</v>
      </c>
      <c r="H386" s="16">
        <v>3030</v>
      </c>
      <c r="I386" s="16">
        <v>475</v>
      </c>
      <c r="J386" s="16"/>
      <c r="K386" s="16"/>
      <c r="L386" s="16"/>
      <c r="M386" s="16"/>
      <c r="N386" s="10">
        <f t="shared" si="37"/>
        <v>13895</v>
      </c>
      <c r="O386" s="16"/>
      <c r="P386" s="16">
        <v>550</v>
      </c>
      <c r="Q386" s="16">
        <v>1600</v>
      </c>
      <c r="R386" s="16"/>
      <c r="S386" s="16"/>
      <c r="T386" s="16"/>
      <c r="U386" s="16"/>
      <c r="V386" s="10">
        <f t="shared" si="38"/>
        <v>16045</v>
      </c>
      <c r="W386" s="11"/>
    </row>
    <row r="387" spans="1:23" x14ac:dyDescent="0.25">
      <c r="A387" s="5" t="s">
        <v>148</v>
      </c>
      <c r="B387" s="5" t="s">
        <v>155</v>
      </c>
      <c r="C387" s="9" t="s">
        <v>20</v>
      </c>
      <c r="D387" s="16">
        <v>5785</v>
      </c>
      <c r="E387" s="16">
        <v>180</v>
      </c>
      <c r="F387" s="16"/>
      <c r="G387" s="16">
        <v>10</v>
      </c>
      <c r="H387" s="16">
        <v>1625</v>
      </c>
      <c r="I387" s="16">
        <v>3500</v>
      </c>
      <c r="J387" s="16">
        <v>350</v>
      </c>
      <c r="K387" s="16"/>
      <c r="L387" s="16"/>
      <c r="M387" s="16"/>
      <c r="N387" s="10">
        <f t="shared" si="37"/>
        <v>11450</v>
      </c>
      <c r="O387" s="16">
        <v>50</v>
      </c>
      <c r="P387" s="16">
        <v>3000</v>
      </c>
      <c r="Q387" s="16">
        <v>1000</v>
      </c>
      <c r="R387" s="16"/>
      <c r="S387" s="16"/>
      <c r="T387" s="16"/>
      <c r="U387" s="16"/>
      <c r="V387" s="10">
        <f t="shared" si="38"/>
        <v>15500</v>
      </c>
      <c r="W387" s="11"/>
    </row>
    <row r="388" spans="1:23" x14ac:dyDescent="0.25">
      <c r="A388" s="5" t="s">
        <v>148</v>
      </c>
      <c r="B388" s="5" t="s">
        <v>21</v>
      </c>
      <c r="C388" s="9" t="s">
        <v>22</v>
      </c>
      <c r="D388" s="16">
        <v>8372</v>
      </c>
      <c r="E388" s="16">
        <v>46</v>
      </c>
      <c r="F388" s="16"/>
      <c r="G388" s="16">
        <v>90</v>
      </c>
      <c r="H388" s="16">
        <v>460</v>
      </c>
      <c r="I388" s="16">
        <v>444</v>
      </c>
      <c r="J388" s="16"/>
      <c r="K388" s="16"/>
      <c r="L388" s="16"/>
      <c r="M388" s="16"/>
      <c r="N388" s="10">
        <f t="shared" si="37"/>
        <v>9412</v>
      </c>
      <c r="O388" s="16">
        <v>60</v>
      </c>
      <c r="P388" s="16">
        <v>390</v>
      </c>
      <c r="Q388" s="16">
        <v>900</v>
      </c>
      <c r="R388" s="16">
        <v>2125</v>
      </c>
      <c r="S388" s="16"/>
      <c r="T388" s="16"/>
      <c r="U388" s="16"/>
      <c r="V388" s="10">
        <f t="shared" si="38"/>
        <v>12887</v>
      </c>
      <c r="W388" s="11"/>
    </row>
    <row r="389" spans="1:23" x14ac:dyDescent="0.25">
      <c r="A389" s="5" t="s">
        <v>148</v>
      </c>
      <c r="B389" s="5" t="s">
        <v>156</v>
      </c>
      <c r="C389" s="9" t="s">
        <v>22</v>
      </c>
      <c r="D389" s="16"/>
      <c r="E389" s="16"/>
      <c r="F389" s="16"/>
      <c r="G389" s="16"/>
      <c r="H389" s="16">
        <v>582</v>
      </c>
      <c r="I389" s="16">
        <v>25</v>
      </c>
      <c r="J389" s="16">
        <v>994</v>
      </c>
      <c r="K389" s="16"/>
      <c r="L389" s="16"/>
      <c r="M389" s="16"/>
      <c r="N389" s="10">
        <f t="shared" si="37"/>
        <v>1601</v>
      </c>
      <c r="O389" s="16"/>
      <c r="P389" s="16">
        <v>700</v>
      </c>
      <c r="Q389" s="16">
        <v>1100</v>
      </c>
      <c r="R389" s="16"/>
      <c r="S389" s="16"/>
      <c r="T389" s="16"/>
      <c r="U389" s="16"/>
      <c r="V389" s="10">
        <f t="shared" si="38"/>
        <v>3401</v>
      </c>
      <c r="W389" s="11"/>
    </row>
    <row r="390" spans="1:23" x14ac:dyDescent="0.25">
      <c r="A390" s="5" t="s">
        <v>148</v>
      </c>
      <c r="B390" s="5" t="s">
        <v>23</v>
      </c>
      <c r="C390" s="9" t="s">
        <v>22</v>
      </c>
      <c r="D390" s="16">
        <v>18170</v>
      </c>
      <c r="E390" s="16">
        <v>298</v>
      </c>
      <c r="F390" s="16"/>
      <c r="G390" s="16">
        <v>320</v>
      </c>
      <c r="H390" s="16">
        <v>1056</v>
      </c>
      <c r="I390" s="16">
        <v>1603</v>
      </c>
      <c r="J390" s="16">
        <v>448</v>
      </c>
      <c r="K390" s="16"/>
      <c r="L390" s="16"/>
      <c r="M390" s="16"/>
      <c r="N390" s="10">
        <f t="shared" si="37"/>
        <v>21895</v>
      </c>
      <c r="O390" s="16">
        <v>80</v>
      </c>
      <c r="P390" s="16">
        <v>3900</v>
      </c>
      <c r="Q390" s="16">
        <v>3300</v>
      </c>
      <c r="R390" s="16"/>
      <c r="S390" s="16"/>
      <c r="T390" s="16"/>
      <c r="U390" s="16"/>
      <c r="V390" s="10">
        <f t="shared" si="38"/>
        <v>29175</v>
      </c>
      <c r="W390" s="11"/>
    </row>
    <row r="391" spans="1:23" ht="26.25" x14ac:dyDescent="0.25">
      <c r="A391" s="5" t="s">
        <v>148</v>
      </c>
      <c r="B391" s="5" t="s">
        <v>80</v>
      </c>
      <c r="C391" s="12" t="s">
        <v>22</v>
      </c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0">
        <f t="shared" si="37"/>
        <v>0</v>
      </c>
      <c r="O391" s="16"/>
      <c r="P391" s="16"/>
      <c r="Q391" s="16"/>
      <c r="R391" s="16"/>
      <c r="S391" s="16"/>
      <c r="T391" s="16"/>
      <c r="U391" s="16"/>
      <c r="V391" s="10">
        <f t="shared" si="38"/>
        <v>0</v>
      </c>
      <c r="W391" s="11"/>
    </row>
    <row r="392" spans="1:23" x14ac:dyDescent="0.25">
      <c r="A392" s="5" t="s">
        <v>148</v>
      </c>
      <c r="B392" s="5" t="s">
        <v>157</v>
      </c>
      <c r="C392" s="9" t="s">
        <v>22</v>
      </c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0">
        <f t="shared" si="37"/>
        <v>0</v>
      </c>
      <c r="O392" s="16"/>
      <c r="P392" s="16">
        <v>10430</v>
      </c>
      <c r="Q392" s="16">
        <v>2135</v>
      </c>
      <c r="R392" s="16"/>
      <c r="S392" s="16"/>
      <c r="T392" s="16"/>
      <c r="U392" s="16"/>
      <c r="V392" s="10">
        <f t="shared" si="38"/>
        <v>12565</v>
      </c>
      <c r="W392" s="11"/>
    </row>
    <row r="393" spans="1:23" x14ac:dyDescent="0.25">
      <c r="A393" s="5" t="s">
        <v>148</v>
      </c>
      <c r="B393" s="5" t="s">
        <v>158</v>
      </c>
      <c r="C393" s="9" t="s">
        <v>25</v>
      </c>
      <c r="D393" s="16">
        <v>20125</v>
      </c>
      <c r="E393" s="16"/>
      <c r="F393" s="16"/>
      <c r="G393" s="16">
        <v>1200</v>
      </c>
      <c r="H393" s="16">
        <v>2877</v>
      </c>
      <c r="I393" s="16">
        <v>1800</v>
      </c>
      <c r="J393" s="16"/>
      <c r="K393" s="16">
        <v>2842</v>
      </c>
      <c r="L393" s="16"/>
      <c r="M393" s="16"/>
      <c r="N393" s="10">
        <f t="shared" si="37"/>
        <v>28844</v>
      </c>
      <c r="O393" s="16">
        <v>50</v>
      </c>
      <c r="P393" s="16">
        <v>450</v>
      </c>
      <c r="Q393" s="16">
        <v>1000</v>
      </c>
      <c r="R393" s="16"/>
      <c r="S393" s="16"/>
      <c r="T393" s="16"/>
      <c r="U393" s="16"/>
      <c r="V393" s="10">
        <f t="shared" si="38"/>
        <v>30344</v>
      </c>
      <c r="W393" s="11"/>
    </row>
    <row r="394" spans="1:23" ht="26.25" x14ac:dyDescent="0.25">
      <c r="A394" s="5" t="s">
        <v>148</v>
      </c>
      <c r="B394" s="5" t="s">
        <v>145</v>
      </c>
      <c r="C394" s="9" t="s">
        <v>25</v>
      </c>
      <c r="D394" s="16">
        <v>9984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0">
        <f t="shared" si="37"/>
        <v>9984</v>
      </c>
      <c r="O394" s="16"/>
      <c r="P394" s="16"/>
      <c r="Q394" s="16"/>
      <c r="R394" s="16"/>
      <c r="S394" s="16"/>
      <c r="T394" s="16"/>
      <c r="U394" s="16"/>
      <c r="V394" s="10">
        <f t="shared" si="38"/>
        <v>9984</v>
      </c>
      <c r="W394" s="11"/>
    </row>
    <row r="395" spans="1:23" x14ac:dyDescent="0.25">
      <c r="A395" s="5" t="s">
        <v>148</v>
      </c>
      <c r="B395" s="5" t="s">
        <v>28</v>
      </c>
      <c r="C395" s="9" t="s">
        <v>29</v>
      </c>
      <c r="D395" s="16">
        <v>34558</v>
      </c>
      <c r="E395" s="16">
        <v>989</v>
      </c>
      <c r="F395" s="16"/>
      <c r="G395" s="16">
        <v>2510</v>
      </c>
      <c r="H395" s="16">
        <v>6267</v>
      </c>
      <c r="I395" s="16">
        <v>13147</v>
      </c>
      <c r="J395" s="16">
        <v>2311</v>
      </c>
      <c r="K395" s="16">
        <v>1486</v>
      </c>
      <c r="L395" s="16"/>
      <c r="M395" s="16"/>
      <c r="N395" s="10">
        <f t="shared" si="37"/>
        <v>61268</v>
      </c>
      <c r="O395" s="16">
        <v>560</v>
      </c>
      <c r="P395" s="16">
        <v>6600</v>
      </c>
      <c r="Q395" s="16">
        <v>10500</v>
      </c>
      <c r="R395" s="16">
        <v>150</v>
      </c>
      <c r="S395" s="16"/>
      <c r="T395" s="16"/>
      <c r="U395" s="16">
        <v>140</v>
      </c>
      <c r="V395" s="10">
        <f t="shared" si="38"/>
        <v>79218</v>
      </c>
      <c r="W395" s="11"/>
    </row>
    <row r="396" spans="1:23" ht="26.25" x14ac:dyDescent="0.25">
      <c r="A396" s="5" t="s">
        <v>148</v>
      </c>
      <c r="B396" s="5" t="s">
        <v>82</v>
      </c>
      <c r="C396" s="9" t="s">
        <v>29</v>
      </c>
      <c r="D396" s="16">
        <v>10576</v>
      </c>
      <c r="E396" s="16"/>
      <c r="F396" s="16"/>
      <c r="G396" s="16"/>
      <c r="H396" s="16"/>
      <c r="I396" s="16"/>
      <c r="J396" s="16"/>
      <c r="K396" s="16"/>
      <c r="L396" s="16"/>
      <c r="M396" s="16"/>
      <c r="N396" s="10">
        <f t="shared" si="37"/>
        <v>10576</v>
      </c>
      <c r="O396" s="16"/>
      <c r="P396" s="16"/>
      <c r="Q396" s="16"/>
      <c r="R396" s="16"/>
      <c r="S396" s="16"/>
      <c r="T396" s="16"/>
      <c r="U396" s="16"/>
      <c r="V396" s="10">
        <f t="shared" si="38"/>
        <v>10576</v>
      </c>
      <c r="W396" s="11"/>
    </row>
    <row r="397" spans="1:23" ht="39" x14ac:dyDescent="0.25">
      <c r="A397" s="5" t="s">
        <v>148</v>
      </c>
      <c r="B397" s="5" t="s">
        <v>132</v>
      </c>
      <c r="C397" s="9" t="s">
        <v>29</v>
      </c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">
        <f t="shared" si="37"/>
        <v>0</v>
      </c>
      <c r="O397" s="16"/>
      <c r="P397" s="16"/>
      <c r="Q397" s="16"/>
      <c r="R397" s="16"/>
      <c r="S397" s="16"/>
      <c r="T397" s="16"/>
      <c r="U397" s="16"/>
      <c r="V397" s="10">
        <f t="shared" si="38"/>
        <v>0</v>
      </c>
      <c r="W397" s="11"/>
    </row>
    <row r="398" spans="1:23" x14ac:dyDescent="0.25">
      <c r="A398" s="5" t="s">
        <v>148</v>
      </c>
      <c r="B398" s="5" t="s">
        <v>433</v>
      </c>
      <c r="C398" s="9" t="s">
        <v>29</v>
      </c>
      <c r="D398" s="16"/>
      <c r="E398" s="16"/>
      <c r="F398" s="16"/>
      <c r="G398" s="16"/>
      <c r="H398" s="16"/>
      <c r="I398" s="16"/>
      <c r="J398" s="16"/>
      <c r="K398" s="16">
        <v>1511</v>
      </c>
      <c r="L398" s="16"/>
      <c r="M398" s="16"/>
      <c r="N398" s="10">
        <f t="shared" si="37"/>
        <v>1511</v>
      </c>
      <c r="O398" s="16"/>
      <c r="P398" s="16"/>
      <c r="Q398" s="16"/>
      <c r="R398" s="16"/>
      <c r="S398" s="16"/>
      <c r="T398" s="16"/>
      <c r="U398" s="16"/>
      <c r="V398" s="10">
        <f t="shared" si="38"/>
        <v>1511</v>
      </c>
      <c r="W398" s="11"/>
    </row>
    <row r="399" spans="1:23" x14ac:dyDescent="0.25">
      <c r="A399" s="5" t="s">
        <v>148</v>
      </c>
      <c r="B399" s="5" t="s">
        <v>222</v>
      </c>
      <c r="C399" s="9" t="s">
        <v>29</v>
      </c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0">
        <f t="shared" si="37"/>
        <v>0</v>
      </c>
      <c r="O399" s="16"/>
      <c r="P399" s="16">
        <v>267</v>
      </c>
      <c r="Q399" s="16"/>
      <c r="R399" s="16"/>
      <c r="S399" s="16"/>
      <c r="T399" s="16"/>
      <c r="U399" s="16"/>
      <c r="V399" s="10">
        <f t="shared" si="38"/>
        <v>267</v>
      </c>
      <c r="W399" s="11"/>
    </row>
    <row r="400" spans="1:23" x14ac:dyDescent="0.25">
      <c r="A400" s="5" t="s">
        <v>148</v>
      </c>
      <c r="B400" s="5" t="s">
        <v>42</v>
      </c>
      <c r="C400" s="9" t="s">
        <v>29</v>
      </c>
      <c r="D400" s="16">
        <v>64030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0">
        <f t="shared" si="37"/>
        <v>64030</v>
      </c>
      <c r="O400" s="16"/>
      <c r="P400" s="16"/>
      <c r="Q400" s="16"/>
      <c r="R400" s="16"/>
      <c r="S400" s="16"/>
      <c r="T400" s="16"/>
      <c r="U400" s="16"/>
      <c r="V400" s="10">
        <f t="shared" si="38"/>
        <v>64030</v>
      </c>
      <c r="W400" s="11"/>
    </row>
    <row r="401" spans="1:23" ht="26.25" x14ac:dyDescent="0.25">
      <c r="A401" s="5" t="s">
        <v>148</v>
      </c>
      <c r="B401" s="5" t="s">
        <v>43</v>
      </c>
      <c r="C401" s="9" t="s">
        <v>29</v>
      </c>
      <c r="D401" s="16">
        <v>0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0">
        <f t="shared" si="37"/>
        <v>0</v>
      </c>
      <c r="O401" s="16"/>
      <c r="P401" s="16"/>
      <c r="Q401" s="16"/>
      <c r="R401" s="16"/>
      <c r="S401" s="16"/>
      <c r="T401" s="16"/>
      <c r="U401" s="16"/>
      <c r="V401" s="10">
        <f t="shared" si="38"/>
        <v>0</v>
      </c>
      <c r="W401" s="11"/>
    </row>
    <row r="402" spans="1:23" ht="26.25" x14ac:dyDescent="0.25">
      <c r="A402" s="5" t="s">
        <v>148</v>
      </c>
      <c r="B402" s="5" t="s">
        <v>44</v>
      </c>
      <c r="C402" s="9" t="s">
        <v>45</v>
      </c>
      <c r="D402" s="16">
        <v>3836</v>
      </c>
      <c r="E402" s="16"/>
      <c r="F402" s="16"/>
      <c r="G402" s="16"/>
      <c r="H402" s="16"/>
      <c r="I402" s="16"/>
      <c r="J402" s="16"/>
      <c r="K402" s="16"/>
      <c r="L402" s="16"/>
      <c r="M402" s="16"/>
      <c r="N402" s="10">
        <f t="shared" si="37"/>
        <v>3836</v>
      </c>
      <c r="O402" s="16"/>
      <c r="P402" s="16"/>
      <c r="Q402" s="16"/>
      <c r="R402" s="16"/>
      <c r="S402" s="16"/>
      <c r="T402" s="16"/>
      <c r="U402" s="16"/>
      <c r="V402" s="10">
        <f t="shared" si="38"/>
        <v>3836</v>
      </c>
      <c r="W402" s="11"/>
    </row>
    <row r="403" spans="1:23" ht="26.25" x14ac:dyDescent="0.25">
      <c r="A403" s="5" t="s">
        <v>148</v>
      </c>
      <c r="B403" s="5" t="s">
        <v>46</v>
      </c>
      <c r="C403" s="9" t="s">
        <v>45</v>
      </c>
      <c r="D403" s="16">
        <v>0</v>
      </c>
      <c r="E403" s="16"/>
      <c r="F403" s="16"/>
      <c r="G403" s="16"/>
      <c r="H403" s="16"/>
      <c r="I403" s="16"/>
      <c r="J403" s="16"/>
      <c r="K403" s="16"/>
      <c r="L403" s="16"/>
      <c r="M403" s="16"/>
      <c r="N403" s="10">
        <f t="shared" si="37"/>
        <v>0</v>
      </c>
      <c r="O403" s="16"/>
      <c r="P403" s="16"/>
      <c r="Q403" s="16"/>
      <c r="R403" s="16"/>
      <c r="S403" s="16"/>
      <c r="T403" s="16"/>
      <c r="U403" s="16"/>
      <c r="V403" s="10">
        <f t="shared" si="38"/>
        <v>0</v>
      </c>
      <c r="W403" s="11"/>
    </row>
    <row r="404" spans="1:23" ht="26.25" x14ac:dyDescent="0.25">
      <c r="A404" s="5" t="s">
        <v>148</v>
      </c>
      <c r="B404" s="5" t="s">
        <v>47</v>
      </c>
      <c r="C404" s="9" t="s">
        <v>25</v>
      </c>
      <c r="D404" s="16">
        <v>8654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0">
        <f t="shared" si="37"/>
        <v>8654</v>
      </c>
      <c r="O404" s="16"/>
      <c r="P404" s="16"/>
      <c r="Q404" s="16"/>
      <c r="R404" s="16"/>
      <c r="S404" s="16"/>
      <c r="T404" s="16"/>
      <c r="U404" s="16"/>
      <c r="V404" s="10">
        <f t="shared" si="38"/>
        <v>8654</v>
      </c>
      <c r="W404" s="11"/>
    </row>
    <row r="405" spans="1:23" x14ac:dyDescent="0.25">
      <c r="A405" s="5" t="s">
        <v>148</v>
      </c>
      <c r="B405" s="5" t="s">
        <v>39</v>
      </c>
      <c r="C405" s="9" t="s">
        <v>34</v>
      </c>
      <c r="D405" s="16"/>
      <c r="E405" s="16"/>
      <c r="F405" s="16"/>
      <c r="G405" s="16"/>
      <c r="H405" s="16"/>
      <c r="I405" s="16"/>
      <c r="J405" s="16"/>
      <c r="K405" s="16"/>
      <c r="L405" s="16">
        <v>10933</v>
      </c>
      <c r="M405" s="16"/>
      <c r="N405" s="10">
        <f t="shared" si="37"/>
        <v>10933</v>
      </c>
      <c r="O405" s="16"/>
      <c r="P405" s="16"/>
      <c r="Q405" s="16"/>
      <c r="R405" s="16"/>
      <c r="S405" s="16"/>
      <c r="T405" s="16"/>
      <c r="U405" s="16">
        <v>111</v>
      </c>
      <c r="V405" s="10">
        <f t="shared" si="38"/>
        <v>11044</v>
      </c>
      <c r="W405" s="11"/>
    </row>
    <row r="406" spans="1:23" x14ac:dyDescent="0.25">
      <c r="A406" s="5" t="s">
        <v>148</v>
      </c>
      <c r="B406" s="5" t="s">
        <v>49</v>
      </c>
      <c r="C406" s="9" t="s">
        <v>50</v>
      </c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0">
        <f t="shared" si="37"/>
        <v>0</v>
      </c>
      <c r="O406" s="16"/>
      <c r="P406" s="16"/>
      <c r="Q406" s="16"/>
      <c r="R406" s="16"/>
      <c r="S406" s="16"/>
      <c r="T406" s="16">
        <v>4798</v>
      </c>
      <c r="U406" s="16"/>
      <c r="V406" s="10">
        <f t="shared" si="38"/>
        <v>4798</v>
      </c>
      <c r="W406" s="11"/>
    </row>
    <row r="407" spans="1:23" x14ac:dyDescent="0.25">
      <c r="A407" s="5" t="s">
        <v>148</v>
      </c>
      <c r="B407" s="5" t="s">
        <v>51</v>
      </c>
      <c r="C407" s="9"/>
      <c r="D407" s="16">
        <v>5271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0">
        <f t="shared" si="37"/>
        <v>5271</v>
      </c>
      <c r="O407" s="16"/>
      <c r="P407" s="16"/>
      <c r="Q407" s="16"/>
      <c r="R407" s="16"/>
      <c r="S407" s="16"/>
      <c r="T407" s="16"/>
      <c r="U407" s="16"/>
      <c r="V407" s="10">
        <f t="shared" si="38"/>
        <v>5271</v>
      </c>
      <c r="W407" s="11"/>
    </row>
    <row r="408" spans="1:23" x14ac:dyDescent="0.25">
      <c r="A408" s="5" t="s">
        <v>148</v>
      </c>
      <c r="B408" s="5" t="s">
        <v>52</v>
      </c>
      <c r="C408" s="9"/>
      <c r="D408" s="16">
        <v>5729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0">
        <f t="shared" si="37"/>
        <v>5729</v>
      </c>
      <c r="O408" s="16"/>
      <c r="P408" s="16"/>
      <c r="Q408" s="16"/>
      <c r="R408" s="16"/>
      <c r="S408" s="16"/>
      <c r="T408" s="16"/>
      <c r="U408" s="16"/>
      <c r="V408" s="10">
        <f t="shared" si="38"/>
        <v>5729</v>
      </c>
      <c r="W408" s="11"/>
    </row>
    <row r="409" spans="1:23" x14ac:dyDescent="0.25">
      <c r="A409" s="5" t="s">
        <v>148</v>
      </c>
      <c r="B409" s="5" t="s">
        <v>159</v>
      </c>
      <c r="C409" s="9" t="s">
        <v>36</v>
      </c>
      <c r="D409" s="16"/>
      <c r="E409" s="16">
        <v>206</v>
      </c>
      <c r="F409" s="16"/>
      <c r="G409" s="16">
        <v>40</v>
      </c>
      <c r="H409" s="16">
        <v>171</v>
      </c>
      <c r="I409" s="16">
        <v>70</v>
      </c>
      <c r="J409" s="16">
        <v>1060</v>
      </c>
      <c r="K409" s="16"/>
      <c r="L409" s="16"/>
      <c r="M409" s="16"/>
      <c r="N409" s="10">
        <f t="shared" si="37"/>
        <v>1547</v>
      </c>
      <c r="O409" s="16">
        <v>60</v>
      </c>
      <c r="P409" s="16">
        <v>200</v>
      </c>
      <c r="Q409" s="16">
        <v>300</v>
      </c>
      <c r="R409" s="16"/>
      <c r="S409" s="16"/>
      <c r="T409" s="16"/>
      <c r="U409" s="16"/>
      <c r="V409" s="10">
        <f t="shared" si="38"/>
        <v>2107</v>
      </c>
      <c r="W409" s="11"/>
    </row>
    <row r="410" spans="1:23" x14ac:dyDescent="0.25">
      <c r="A410" s="5" t="s">
        <v>148</v>
      </c>
      <c r="B410" s="5" t="s">
        <v>32</v>
      </c>
      <c r="C410" s="9" t="s">
        <v>29</v>
      </c>
      <c r="D410" s="16"/>
      <c r="E410" s="16"/>
      <c r="F410" s="16"/>
      <c r="G410" s="16"/>
      <c r="H410" s="16"/>
      <c r="I410" s="16"/>
      <c r="J410" s="16"/>
      <c r="K410" s="16">
        <v>1852</v>
      </c>
      <c r="L410" s="16"/>
      <c r="M410" s="16"/>
      <c r="N410" s="10">
        <f t="shared" si="37"/>
        <v>1852</v>
      </c>
      <c r="O410" s="16"/>
      <c r="P410" s="16"/>
      <c r="Q410" s="16"/>
      <c r="R410" s="16"/>
      <c r="S410" s="16"/>
      <c r="T410" s="16"/>
      <c r="U410" s="16"/>
      <c r="V410" s="10">
        <f t="shared" si="38"/>
        <v>1852</v>
      </c>
      <c r="W410" s="11"/>
    </row>
    <row r="411" spans="1:23" x14ac:dyDescent="0.25">
      <c r="A411" s="5" t="s">
        <v>148</v>
      </c>
      <c r="B411" s="5" t="s">
        <v>160</v>
      </c>
      <c r="C411" s="9" t="s">
        <v>36</v>
      </c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0">
        <f t="shared" si="37"/>
        <v>0</v>
      </c>
      <c r="O411" s="16"/>
      <c r="P411" s="16"/>
      <c r="Q411" s="16"/>
      <c r="R411" s="16"/>
      <c r="S411" s="16"/>
      <c r="T411" s="16"/>
      <c r="U411" s="16"/>
      <c r="V411" s="10">
        <f t="shared" si="38"/>
        <v>0</v>
      </c>
      <c r="W411" s="11"/>
    </row>
    <row r="412" spans="1:23" x14ac:dyDescent="0.25">
      <c r="A412" s="61" t="s">
        <v>148</v>
      </c>
      <c r="B412" s="61" t="s">
        <v>53</v>
      </c>
      <c r="C412" s="63"/>
      <c r="D412" s="58">
        <f t="shared" ref="D412:V412" si="39">SUM(D378:D411)</f>
        <v>357264</v>
      </c>
      <c r="E412" s="58">
        <f t="shared" si="39"/>
        <v>2306</v>
      </c>
      <c r="F412" s="58">
        <f t="shared" si="39"/>
        <v>0</v>
      </c>
      <c r="G412" s="58">
        <f t="shared" si="39"/>
        <v>6260</v>
      </c>
      <c r="H412" s="58">
        <f t="shared" si="39"/>
        <v>19971</v>
      </c>
      <c r="I412" s="58">
        <f t="shared" si="39"/>
        <v>21953</v>
      </c>
      <c r="J412" s="58">
        <f t="shared" si="39"/>
        <v>16926</v>
      </c>
      <c r="K412" s="58">
        <f t="shared" si="39"/>
        <v>7691</v>
      </c>
      <c r="L412" s="58">
        <f t="shared" si="39"/>
        <v>10933</v>
      </c>
      <c r="M412" s="58">
        <f t="shared" si="39"/>
        <v>0</v>
      </c>
      <c r="N412" s="58">
        <f t="shared" si="39"/>
        <v>443304</v>
      </c>
      <c r="O412" s="58">
        <f t="shared" si="39"/>
        <v>1270</v>
      </c>
      <c r="P412" s="58">
        <f t="shared" si="39"/>
        <v>48111</v>
      </c>
      <c r="Q412" s="58">
        <f t="shared" si="39"/>
        <v>37215</v>
      </c>
      <c r="R412" s="58">
        <f t="shared" si="39"/>
        <v>2275</v>
      </c>
      <c r="S412" s="58">
        <f t="shared" si="39"/>
        <v>0</v>
      </c>
      <c r="T412" s="58">
        <f t="shared" si="39"/>
        <v>4798</v>
      </c>
      <c r="U412" s="58">
        <f t="shared" si="39"/>
        <v>471</v>
      </c>
      <c r="V412" s="58">
        <f t="shared" si="39"/>
        <v>537444</v>
      </c>
      <c r="W412" s="11"/>
    </row>
    <row r="413" spans="1:23" x14ac:dyDescent="0.25">
      <c r="A413" s="5" t="s">
        <v>161</v>
      </c>
      <c r="B413" s="5" t="s">
        <v>11</v>
      </c>
      <c r="C413" s="9" t="s">
        <v>12</v>
      </c>
      <c r="D413" s="16">
        <v>60674</v>
      </c>
      <c r="E413" s="16">
        <v>2628</v>
      </c>
      <c r="F413" s="16"/>
      <c r="G413" s="16">
        <v>511</v>
      </c>
      <c r="H413" s="16">
        <v>1690</v>
      </c>
      <c r="I413" s="16">
        <v>2960</v>
      </c>
      <c r="J413" s="16">
        <v>1320</v>
      </c>
      <c r="K413" s="16"/>
      <c r="L413" s="16"/>
      <c r="M413" s="16"/>
      <c r="N413" s="10">
        <f t="shared" ref="N413:N447" si="40">D413+E413+F413+G413+H413+I413+J413+K413+L413+M413</f>
        <v>69783</v>
      </c>
      <c r="O413" s="16"/>
      <c r="P413" s="16">
        <v>5271</v>
      </c>
      <c r="Q413" s="16">
        <v>4970</v>
      </c>
      <c r="R413" s="16">
        <v>100</v>
      </c>
      <c r="S413" s="16"/>
      <c r="T413" s="16"/>
      <c r="U413" s="16"/>
      <c r="V413" s="10">
        <f t="shared" ref="V413:V447" si="41">N413+O413+P413+Q413+R413+S413+T413+U413</f>
        <v>80124</v>
      </c>
      <c r="W413" s="11"/>
    </row>
    <row r="414" spans="1:23" x14ac:dyDescent="0.25">
      <c r="A414" s="5" t="s">
        <v>161</v>
      </c>
      <c r="B414" s="5" t="s">
        <v>104</v>
      </c>
      <c r="C414" s="9" t="s">
        <v>162</v>
      </c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0">
        <f t="shared" si="40"/>
        <v>0</v>
      </c>
      <c r="O414" s="16"/>
      <c r="P414" s="16"/>
      <c r="Q414" s="16"/>
      <c r="R414" s="16"/>
      <c r="S414" s="16"/>
      <c r="T414" s="16"/>
      <c r="U414" s="16"/>
      <c r="V414" s="10">
        <f t="shared" si="41"/>
        <v>0</v>
      </c>
      <c r="W414" s="11"/>
    </row>
    <row r="415" spans="1:23" x14ac:dyDescent="0.25">
      <c r="A415" s="5" t="s">
        <v>161</v>
      </c>
      <c r="B415" s="5" t="s">
        <v>155</v>
      </c>
      <c r="C415" s="9" t="s">
        <v>22</v>
      </c>
      <c r="D415" s="16">
        <v>4071</v>
      </c>
      <c r="E415" s="16"/>
      <c r="F415" s="16"/>
      <c r="G415" s="16"/>
      <c r="H415" s="16">
        <v>218</v>
      </c>
      <c r="I415" s="16"/>
      <c r="J415" s="16"/>
      <c r="K415" s="16"/>
      <c r="L415" s="16"/>
      <c r="M415" s="16"/>
      <c r="N415" s="10">
        <f t="shared" si="40"/>
        <v>4289</v>
      </c>
      <c r="O415" s="16"/>
      <c r="P415" s="16">
        <v>420</v>
      </c>
      <c r="Q415" s="16">
        <v>610</v>
      </c>
      <c r="R415" s="16"/>
      <c r="S415" s="16"/>
      <c r="T415" s="16"/>
      <c r="U415" s="16"/>
      <c r="V415" s="10">
        <f t="shared" si="41"/>
        <v>5319</v>
      </c>
      <c r="W415" s="11"/>
    </row>
    <row r="416" spans="1:23" x14ac:dyDescent="0.25">
      <c r="A416" s="5" t="s">
        <v>161</v>
      </c>
      <c r="B416" s="5" t="s">
        <v>37</v>
      </c>
      <c r="C416" s="9" t="s">
        <v>38</v>
      </c>
      <c r="D416" s="16"/>
      <c r="E416" s="16"/>
      <c r="F416" s="16"/>
      <c r="G416" s="16"/>
      <c r="H416" s="16"/>
      <c r="I416" s="16"/>
      <c r="J416" s="16">
        <v>322</v>
      </c>
      <c r="K416" s="16"/>
      <c r="L416" s="16"/>
      <c r="M416" s="16"/>
      <c r="N416" s="10">
        <f t="shared" si="40"/>
        <v>322</v>
      </c>
      <c r="O416" s="16">
        <v>14</v>
      </c>
      <c r="P416" s="16">
        <v>100</v>
      </c>
      <c r="Q416" s="16">
        <v>190</v>
      </c>
      <c r="R416" s="16"/>
      <c r="S416" s="16"/>
      <c r="T416" s="16"/>
      <c r="U416" s="16"/>
      <c r="V416" s="10">
        <f t="shared" si="41"/>
        <v>626</v>
      </c>
      <c r="W416" s="11"/>
    </row>
    <row r="417" spans="1:23" ht="26.25" x14ac:dyDescent="0.25">
      <c r="A417" s="5" t="s">
        <v>161</v>
      </c>
      <c r="B417" s="5" t="s">
        <v>16</v>
      </c>
      <c r="C417" s="9" t="s">
        <v>14</v>
      </c>
      <c r="D417" s="16">
        <v>182804</v>
      </c>
      <c r="E417" s="16">
        <v>34</v>
      </c>
      <c r="F417" s="16"/>
      <c r="G417" s="16">
        <v>104</v>
      </c>
      <c r="H417" s="16">
        <v>1790</v>
      </c>
      <c r="I417" s="16"/>
      <c r="J417" s="16">
        <v>6822</v>
      </c>
      <c r="K417" s="16"/>
      <c r="L417" s="16"/>
      <c r="M417" s="16"/>
      <c r="N417" s="10">
        <f t="shared" si="40"/>
        <v>191554</v>
      </c>
      <c r="O417" s="16"/>
      <c r="P417" s="16">
        <v>7015</v>
      </c>
      <c r="Q417" s="16">
        <v>5345</v>
      </c>
      <c r="R417" s="16"/>
      <c r="S417" s="16"/>
      <c r="T417" s="16"/>
      <c r="U417" s="16"/>
      <c r="V417" s="10">
        <f t="shared" si="41"/>
        <v>203914</v>
      </c>
      <c r="W417" s="11"/>
    </row>
    <row r="418" spans="1:23" x14ac:dyDescent="0.25">
      <c r="A418" s="5" t="s">
        <v>161</v>
      </c>
      <c r="B418" s="5" t="s">
        <v>15</v>
      </c>
      <c r="C418" s="9" t="s">
        <v>14</v>
      </c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0">
        <f t="shared" si="40"/>
        <v>0</v>
      </c>
      <c r="O418" s="16"/>
      <c r="P418" s="16">
        <v>18861</v>
      </c>
      <c r="Q418" s="16">
        <v>620</v>
      </c>
      <c r="R418" s="16"/>
      <c r="S418" s="16"/>
      <c r="T418" s="16"/>
      <c r="U418" s="16"/>
      <c r="V418" s="10">
        <f t="shared" si="41"/>
        <v>19481</v>
      </c>
      <c r="W418" s="11"/>
    </row>
    <row r="419" spans="1:23" x14ac:dyDescent="0.25">
      <c r="A419" s="5" t="s">
        <v>161</v>
      </c>
      <c r="B419" s="5" t="s">
        <v>19</v>
      </c>
      <c r="C419" s="9" t="s">
        <v>20</v>
      </c>
      <c r="D419" s="16">
        <v>1622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0">
        <f t="shared" si="40"/>
        <v>1622</v>
      </c>
      <c r="O419" s="16"/>
      <c r="P419" s="16">
        <v>140</v>
      </c>
      <c r="Q419" s="16">
        <v>300</v>
      </c>
      <c r="R419" s="16"/>
      <c r="S419" s="16"/>
      <c r="T419" s="16"/>
      <c r="U419" s="16"/>
      <c r="V419" s="10">
        <f t="shared" si="41"/>
        <v>2062</v>
      </c>
      <c r="W419" s="11"/>
    </row>
    <row r="420" spans="1:23" x14ac:dyDescent="0.25">
      <c r="A420" s="5" t="s">
        <v>161</v>
      </c>
      <c r="B420" s="5" t="s">
        <v>23</v>
      </c>
      <c r="C420" s="9" t="s">
        <v>22</v>
      </c>
      <c r="D420" s="16">
        <v>30291</v>
      </c>
      <c r="E420" s="16">
        <v>70</v>
      </c>
      <c r="F420" s="16"/>
      <c r="G420" s="16"/>
      <c r="H420" s="16">
        <v>1370</v>
      </c>
      <c r="I420" s="16">
        <v>1722</v>
      </c>
      <c r="J420" s="16">
        <v>2222</v>
      </c>
      <c r="K420" s="16"/>
      <c r="L420" s="16"/>
      <c r="M420" s="16"/>
      <c r="N420" s="10">
        <f t="shared" si="40"/>
        <v>35675</v>
      </c>
      <c r="O420" s="16"/>
      <c r="P420" s="16">
        <v>4360</v>
      </c>
      <c r="Q420" s="16">
        <v>7665</v>
      </c>
      <c r="R420" s="16"/>
      <c r="S420" s="16"/>
      <c r="T420" s="16"/>
      <c r="U420" s="16"/>
      <c r="V420" s="10">
        <f t="shared" si="41"/>
        <v>47700</v>
      </c>
      <c r="W420" s="11"/>
    </row>
    <row r="421" spans="1:23" x14ac:dyDescent="0.25">
      <c r="A421" s="5" t="s">
        <v>161</v>
      </c>
      <c r="B421" s="5" t="s">
        <v>163</v>
      </c>
      <c r="C421" s="9" t="s">
        <v>22</v>
      </c>
      <c r="D421" s="16">
        <v>7567</v>
      </c>
      <c r="E421" s="16">
        <v>20</v>
      </c>
      <c r="F421" s="16"/>
      <c r="G421" s="16">
        <v>41</v>
      </c>
      <c r="H421" s="16">
        <v>218</v>
      </c>
      <c r="I421" s="16"/>
      <c r="J421" s="16"/>
      <c r="K421" s="16"/>
      <c r="L421" s="16"/>
      <c r="M421" s="16"/>
      <c r="N421" s="10">
        <f t="shared" si="40"/>
        <v>7846</v>
      </c>
      <c r="O421" s="16"/>
      <c r="P421" s="16">
        <v>240</v>
      </c>
      <c r="Q421" s="16">
        <v>810</v>
      </c>
      <c r="R421" s="16"/>
      <c r="S421" s="16"/>
      <c r="T421" s="16"/>
      <c r="U421" s="16"/>
      <c r="V421" s="10">
        <f t="shared" si="41"/>
        <v>8896</v>
      </c>
      <c r="W421" s="11"/>
    </row>
    <row r="422" spans="1:23" x14ac:dyDescent="0.25">
      <c r="A422" s="5" t="s">
        <v>161</v>
      </c>
      <c r="B422" s="5" t="s">
        <v>164</v>
      </c>
      <c r="C422" s="9" t="s">
        <v>22</v>
      </c>
      <c r="D422" s="16">
        <v>6291</v>
      </c>
      <c r="E422" s="16">
        <v>20</v>
      </c>
      <c r="F422" s="16"/>
      <c r="G422" s="16">
        <v>45</v>
      </c>
      <c r="H422" s="16">
        <v>280</v>
      </c>
      <c r="I422" s="16"/>
      <c r="J422" s="16"/>
      <c r="K422" s="16"/>
      <c r="L422" s="16"/>
      <c r="M422" s="16"/>
      <c r="N422" s="10">
        <f t="shared" si="40"/>
        <v>6636</v>
      </c>
      <c r="O422" s="16"/>
      <c r="P422" s="16">
        <v>240</v>
      </c>
      <c r="Q422" s="16">
        <v>750</v>
      </c>
      <c r="R422" s="16"/>
      <c r="S422" s="16"/>
      <c r="T422" s="16"/>
      <c r="U422" s="16"/>
      <c r="V422" s="10">
        <f t="shared" si="41"/>
        <v>7626</v>
      </c>
      <c r="W422" s="11"/>
    </row>
    <row r="423" spans="1:23" x14ac:dyDescent="0.25">
      <c r="A423" s="5" t="s">
        <v>161</v>
      </c>
      <c r="B423" s="5" t="s">
        <v>165</v>
      </c>
      <c r="C423" s="9" t="s">
        <v>25</v>
      </c>
      <c r="D423" s="16">
        <v>83191</v>
      </c>
      <c r="E423" s="16">
        <v>317</v>
      </c>
      <c r="F423" s="16"/>
      <c r="G423" s="16">
        <v>2663</v>
      </c>
      <c r="H423" s="16">
        <v>8900</v>
      </c>
      <c r="I423" s="16">
        <v>12900</v>
      </c>
      <c r="J423" s="16">
        <v>2163</v>
      </c>
      <c r="K423" s="16">
        <v>10671</v>
      </c>
      <c r="L423" s="16">
        <v>7960</v>
      </c>
      <c r="M423" s="16"/>
      <c r="N423" s="10">
        <f t="shared" si="40"/>
        <v>128765</v>
      </c>
      <c r="O423" s="16"/>
      <c r="P423" s="16">
        <v>4145</v>
      </c>
      <c r="Q423" s="16">
        <v>5100</v>
      </c>
      <c r="R423" s="16"/>
      <c r="S423" s="16"/>
      <c r="T423" s="16"/>
      <c r="U423" s="16"/>
      <c r="V423" s="10">
        <f t="shared" si="41"/>
        <v>138010</v>
      </c>
      <c r="W423" s="11"/>
    </row>
    <row r="424" spans="1:23" x14ac:dyDescent="0.25">
      <c r="A424" s="5" t="s">
        <v>161</v>
      </c>
      <c r="B424" s="5" t="s">
        <v>32</v>
      </c>
      <c r="C424" s="9" t="s">
        <v>25</v>
      </c>
      <c r="D424" s="16"/>
      <c r="E424" s="16"/>
      <c r="F424" s="16"/>
      <c r="G424" s="16"/>
      <c r="H424" s="16"/>
      <c r="I424" s="16"/>
      <c r="J424" s="16"/>
      <c r="K424" s="16">
        <v>1243</v>
      </c>
      <c r="L424" s="16"/>
      <c r="M424" s="16"/>
      <c r="N424" s="10">
        <f t="shared" si="40"/>
        <v>1243</v>
      </c>
      <c r="O424" s="16"/>
      <c r="P424" s="16"/>
      <c r="Q424" s="16"/>
      <c r="R424" s="16"/>
      <c r="S424" s="16"/>
      <c r="T424" s="16"/>
      <c r="U424" s="16"/>
      <c r="V424" s="10">
        <f t="shared" si="41"/>
        <v>1243</v>
      </c>
      <c r="W424" s="11"/>
    </row>
    <row r="425" spans="1:23" ht="26.25" x14ac:dyDescent="0.25">
      <c r="A425" s="5" t="s">
        <v>161</v>
      </c>
      <c r="B425" s="5" t="s">
        <v>26</v>
      </c>
      <c r="C425" s="9" t="s">
        <v>25</v>
      </c>
      <c r="D425" s="16">
        <v>68992</v>
      </c>
      <c r="E425" s="16"/>
      <c r="F425" s="16"/>
      <c r="G425" s="16"/>
      <c r="H425" s="16"/>
      <c r="I425" s="16"/>
      <c r="J425" s="16"/>
      <c r="K425" s="16"/>
      <c r="L425" s="16"/>
      <c r="M425" s="16"/>
      <c r="N425" s="10">
        <f t="shared" si="40"/>
        <v>68992</v>
      </c>
      <c r="O425" s="16"/>
      <c r="P425" s="16"/>
      <c r="Q425" s="16"/>
      <c r="R425" s="16"/>
      <c r="S425" s="16"/>
      <c r="T425" s="16"/>
      <c r="U425" s="16"/>
      <c r="V425" s="10">
        <f t="shared" si="41"/>
        <v>68992</v>
      </c>
      <c r="W425" s="11"/>
    </row>
    <row r="426" spans="1:23" ht="39" x14ac:dyDescent="0.25">
      <c r="A426" s="5" t="s">
        <v>161</v>
      </c>
      <c r="B426" s="5" t="s">
        <v>27</v>
      </c>
      <c r="C426" s="9" t="s">
        <v>25</v>
      </c>
      <c r="D426" s="16">
        <v>50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0">
        <f t="shared" si="40"/>
        <v>50</v>
      </c>
      <c r="O426" s="16"/>
      <c r="P426" s="16"/>
      <c r="Q426" s="16"/>
      <c r="R426" s="16"/>
      <c r="S426" s="16"/>
      <c r="T426" s="16"/>
      <c r="U426" s="16"/>
      <c r="V426" s="10">
        <f t="shared" si="41"/>
        <v>50</v>
      </c>
      <c r="W426" s="11"/>
    </row>
    <row r="427" spans="1:23" ht="39" x14ac:dyDescent="0.25">
      <c r="A427" s="5" t="s">
        <v>161</v>
      </c>
      <c r="B427" s="5" t="s">
        <v>166</v>
      </c>
      <c r="C427" s="9" t="s">
        <v>29</v>
      </c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0">
        <f t="shared" si="40"/>
        <v>0</v>
      </c>
      <c r="O427" s="16"/>
      <c r="P427" s="16"/>
      <c r="Q427" s="16"/>
      <c r="R427" s="16"/>
      <c r="S427" s="16"/>
      <c r="T427" s="16"/>
      <c r="U427" s="16"/>
      <c r="V427" s="10">
        <f t="shared" si="41"/>
        <v>0</v>
      </c>
      <c r="W427" s="11"/>
    </row>
    <row r="428" spans="1:23" x14ac:dyDescent="0.25">
      <c r="A428" s="5" t="s">
        <v>161</v>
      </c>
      <c r="B428" s="5" t="s">
        <v>28</v>
      </c>
      <c r="C428" s="9" t="s">
        <v>29</v>
      </c>
      <c r="D428" s="16">
        <v>24173</v>
      </c>
      <c r="E428" s="16">
        <v>1908</v>
      </c>
      <c r="F428" s="16"/>
      <c r="G428" s="16">
        <v>1504</v>
      </c>
      <c r="H428" s="16">
        <v>12126</v>
      </c>
      <c r="I428" s="16">
        <v>19360</v>
      </c>
      <c r="J428" s="16">
        <v>1484</v>
      </c>
      <c r="K428" s="16">
        <v>2684</v>
      </c>
      <c r="L428" s="16">
        <v>7517</v>
      </c>
      <c r="M428" s="16"/>
      <c r="N428" s="10">
        <f t="shared" si="40"/>
        <v>70756</v>
      </c>
      <c r="O428" s="16"/>
      <c r="P428" s="16">
        <v>3880</v>
      </c>
      <c r="Q428" s="16">
        <v>7500</v>
      </c>
      <c r="R428" s="16"/>
      <c r="S428" s="16"/>
      <c r="T428" s="16"/>
      <c r="U428" s="16"/>
      <c r="V428" s="10">
        <f t="shared" si="41"/>
        <v>82136</v>
      </c>
      <c r="W428" s="11"/>
    </row>
    <row r="429" spans="1:23" x14ac:dyDescent="0.25">
      <c r="A429" s="5" t="s">
        <v>161</v>
      </c>
      <c r="B429" s="5" t="s">
        <v>433</v>
      </c>
      <c r="C429" s="9" t="s">
        <v>29</v>
      </c>
      <c r="D429" s="16"/>
      <c r="E429" s="16"/>
      <c r="F429" s="16"/>
      <c r="G429" s="16"/>
      <c r="H429" s="16"/>
      <c r="I429" s="16"/>
      <c r="J429" s="16"/>
      <c r="K429" s="16">
        <v>2536</v>
      </c>
      <c r="L429" s="16"/>
      <c r="M429" s="16"/>
      <c r="N429" s="10">
        <f t="shared" si="40"/>
        <v>2536</v>
      </c>
      <c r="O429" s="16"/>
      <c r="P429" s="16"/>
      <c r="Q429" s="16"/>
      <c r="R429" s="16"/>
      <c r="S429" s="16"/>
      <c r="T429" s="16"/>
      <c r="U429" s="16"/>
      <c r="V429" s="10">
        <f t="shared" si="41"/>
        <v>2536</v>
      </c>
      <c r="W429" s="11"/>
    </row>
    <row r="430" spans="1:23" x14ac:dyDescent="0.25">
      <c r="A430" s="5" t="s">
        <v>161</v>
      </c>
      <c r="B430" s="5" t="s">
        <v>32</v>
      </c>
      <c r="C430" s="9" t="s">
        <v>29</v>
      </c>
      <c r="D430" s="16"/>
      <c r="E430" s="16"/>
      <c r="F430" s="16"/>
      <c r="G430" s="16"/>
      <c r="H430" s="16"/>
      <c r="I430" s="16"/>
      <c r="J430" s="16"/>
      <c r="K430" s="16">
        <v>2232</v>
      </c>
      <c r="L430" s="16"/>
      <c r="M430" s="16"/>
      <c r="N430" s="10">
        <f t="shared" si="40"/>
        <v>2232</v>
      </c>
      <c r="O430" s="16"/>
      <c r="P430" s="16"/>
      <c r="Q430" s="16"/>
      <c r="R430" s="16"/>
      <c r="S430" s="16"/>
      <c r="T430" s="16"/>
      <c r="U430" s="16"/>
      <c r="V430" s="10">
        <f t="shared" si="41"/>
        <v>2232</v>
      </c>
      <c r="W430" s="11"/>
    </row>
    <row r="431" spans="1:23" ht="26.25" x14ac:dyDescent="0.25">
      <c r="A431" s="5" t="s">
        <v>161</v>
      </c>
      <c r="B431" s="5" t="s">
        <v>30</v>
      </c>
      <c r="C431" s="9" t="s">
        <v>29</v>
      </c>
      <c r="D431" s="16">
        <v>1408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0">
        <f t="shared" si="40"/>
        <v>1408</v>
      </c>
      <c r="O431" s="16"/>
      <c r="P431" s="16"/>
      <c r="Q431" s="16"/>
      <c r="R431" s="16"/>
      <c r="S431" s="16"/>
      <c r="T431" s="16"/>
      <c r="U431" s="16"/>
      <c r="V431" s="10">
        <f t="shared" si="41"/>
        <v>1408</v>
      </c>
      <c r="W431" s="11"/>
    </row>
    <row r="432" spans="1:23" ht="39" x14ac:dyDescent="0.25">
      <c r="A432" s="5" t="s">
        <v>161</v>
      </c>
      <c r="B432" s="5" t="s">
        <v>132</v>
      </c>
      <c r="C432" s="9" t="s">
        <v>29</v>
      </c>
      <c r="D432" s="16">
        <v>0</v>
      </c>
      <c r="E432" s="16"/>
      <c r="F432" s="16"/>
      <c r="G432" s="16"/>
      <c r="H432" s="16"/>
      <c r="I432" s="16"/>
      <c r="J432" s="16"/>
      <c r="K432" s="16"/>
      <c r="L432" s="16"/>
      <c r="M432" s="16"/>
      <c r="N432" s="10">
        <f t="shared" si="40"/>
        <v>0</v>
      </c>
      <c r="O432" s="16"/>
      <c r="P432" s="16"/>
      <c r="Q432" s="16"/>
      <c r="R432" s="16"/>
      <c r="S432" s="16"/>
      <c r="T432" s="16"/>
      <c r="U432" s="16"/>
      <c r="V432" s="10">
        <f t="shared" si="41"/>
        <v>0</v>
      </c>
      <c r="W432" s="11"/>
    </row>
    <row r="433" spans="1:23" x14ac:dyDescent="0.25">
      <c r="A433" s="5" t="s">
        <v>161</v>
      </c>
      <c r="B433" s="5" t="s">
        <v>222</v>
      </c>
      <c r="C433" s="9" t="s">
        <v>29</v>
      </c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0">
        <f t="shared" si="40"/>
        <v>0</v>
      </c>
      <c r="O433" s="16"/>
      <c r="P433" s="16">
        <v>474</v>
      </c>
      <c r="Q433" s="16"/>
      <c r="R433" s="16"/>
      <c r="S433" s="16"/>
      <c r="T433" s="16"/>
      <c r="U433" s="16"/>
      <c r="V433" s="10">
        <f t="shared" si="41"/>
        <v>474</v>
      </c>
      <c r="W433" s="11"/>
    </row>
    <row r="434" spans="1:23" x14ac:dyDescent="0.25">
      <c r="A434" s="5" t="s">
        <v>161</v>
      </c>
      <c r="B434" s="5" t="s">
        <v>39</v>
      </c>
      <c r="C434" s="9" t="s">
        <v>34</v>
      </c>
      <c r="D434" s="16"/>
      <c r="E434" s="16"/>
      <c r="F434" s="16"/>
      <c r="G434" s="16"/>
      <c r="H434" s="16"/>
      <c r="I434" s="16"/>
      <c r="J434" s="16">
        <v>14640</v>
      </c>
      <c r="K434" s="16"/>
      <c r="L434" s="16">
        <v>2242</v>
      </c>
      <c r="M434" s="16"/>
      <c r="N434" s="10">
        <f t="shared" si="40"/>
        <v>16882</v>
      </c>
      <c r="O434" s="16"/>
      <c r="P434" s="16"/>
      <c r="Q434" s="16"/>
      <c r="R434" s="16"/>
      <c r="S434" s="16"/>
      <c r="T434" s="16"/>
      <c r="U434" s="16"/>
      <c r="V434" s="10">
        <f t="shared" si="41"/>
        <v>16882</v>
      </c>
      <c r="W434" s="11"/>
    </row>
    <row r="435" spans="1:23" x14ac:dyDescent="0.25">
      <c r="A435" s="5" t="s">
        <v>161</v>
      </c>
      <c r="B435" s="5" t="s">
        <v>167</v>
      </c>
      <c r="C435" s="9" t="s">
        <v>36</v>
      </c>
      <c r="D435" s="16"/>
      <c r="E435" s="16"/>
      <c r="F435" s="16"/>
      <c r="G435" s="16">
        <v>86</v>
      </c>
      <c r="H435" s="16">
        <v>1042</v>
      </c>
      <c r="I435" s="16"/>
      <c r="J435" s="16"/>
      <c r="K435" s="16"/>
      <c r="L435" s="16"/>
      <c r="M435" s="16"/>
      <c r="N435" s="10">
        <f t="shared" si="40"/>
        <v>1128</v>
      </c>
      <c r="O435" s="16"/>
      <c r="P435" s="16"/>
      <c r="Q435" s="16">
        <v>80</v>
      </c>
      <c r="R435" s="16"/>
      <c r="S435" s="16"/>
      <c r="T435" s="16"/>
      <c r="U435" s="16"/>
      <c r="V435" s="10">
        <f t="shared" si="41"/>
        <v>1208</v>
      </c>
      <c r="W435" s="11"/>
    </row>
    <row r="436" spans="1:23" x14ac:dyDescent="0.25">
      <c r="A436" s="5" t="s">
        <v>161</v>
      </c>
      <c r="B436" s="5" t="s">
        <v>35</v>
      </c>
      <c r="C436" s="9" t="s">
        <v>36</v>
      </c>
      <c r="D436" s="16"/>
      <c r="E436" s="16"/>
      <c r="F436" s="16"/>
      <c r="G436" s="16"/>
      <c r="H436" s="16"/>
      <c r="I436" s="16"/>
      <c r="J436" s="16">
        <v>1068</v>
      </c>
      <c r="K436" s="16"/>
      <c r="L436" s="16"/>
      <c r="M436" s="16"/>
      <c r="N436" s="10">
        <f t="shared" si="40"/>
        <v>1068</v>
      </c>
      <c r="O436" s="16"/>
      <c r="P436" s="16"/>
      <c r="Q436" s="16">
        <v>300</v>
      </c>
      <c r="R436" s="16"/>
      <c r="S436" s="16"/>
      <c r="T436" s="16"/>
      <c r="U436" s="16"/>
      <c r="V436" s="10">
        <f t="shared" si="41"/>
        <v>1368</v>
      </c>
      <c r="W436" s="11"/>
    </row>
    <row r="437" spans="1:23" x14ac:dyDescent="0.25">
      <c r="A437" s="5" t="s">
        <v>161</v>
      </c>
      <c r="B437" s="5" t="s">
        <v>42</v>
      </c>
      <c r="C437" s="9" t="s">
        <v>29</v>
      </c>
      <c r="D437" s="16">
        <v>105408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0">
        <f t="shared" si="40"/>
        <v>105408</v>
      </c>
      <c r="O437" s="16"/>
      <c r="P437" s="16"/>
      <c r="Q437" s="16"/>
      <c r="R437" s="16"/>
      <c r="S437" s="16"/>
      <c r="T437" s="16"/>
      <c r="U437" s="16"/>
      <c r="V437" s="10">
        <f t="shared" si="41"/>
        <v>105408</v>
      </c>
      <c r="W437" s="11"/>
    </row>
    <row r="438" spans="1:23" ht="26.25" x14ac:dyDescent="0.25">
      <c r="A438" s="5" t="s">
        <v>161</v>
      </c>
      <c r="B438" s="5" t="s">
        <v>43</v>
      </c>
      <c r="C438" s="9" t="s">
        <v>29</v>
      </c>
      <c r="D438" s="16">
        <v>0</v>
      </c>
      <c r="E438" s="16"/>
      <c r="F438" s="16"/>
      <c r="G438" s="16"/>
      <c r="H438" s="16"/>
      <c r="I438" s="16"/>
      <c r="J438" s="16"/>
      <c r="K438" s="16"/>
      <c r="L438" s="16"/>
      <c r="M438" s="16"/>
      <c r="N438" s="10">
        <f t="shared" si="40"/>
        <v>0</v>
      </c>
      <c r="O438" s="16"/>
      <c r="P438" s="16"/>
      <c r="Q438" s="16"/>
      <c r="R438" s="16"/>
      <c r="S438" s="16"/>
      <c r="T438" s="16"/>
      <c r="U438" s="16"/>
      <c r="V438" s="10">
        <f t="shared" si="41"/>
        <v>0</v>
      </c>
      <c r="W438" s="11"/>
    </row>
    <row r="439" spans="1:23" ht="26.25" x14ac:dyDescent="0.25">
      <c r="A439" s="5" t="s">
        <v>161</v>
      </c>
      <c r="B439" s="5" t="s">
        <v>168</v>
      </c>
      <c r="C439" s="9" t="s">
        <v>45</v>
      </c>
      <c r="D439" s="16">
        <v>4796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0">
        <f t="shared" si="40"/>
        <v>4796</v>
      </c>
      <c r="O439" s="16"/>
      <c r="P439" s="16"/>
      <c r="Q439" s="16"/>
      <c r="R439" s="16"/>
      <c r="S439" s="16"/>
      <c r="T439" s="16"/>
      <c r="U439" s="16"/>
      <c r="V439" s="10">
        <f t="shared" si="41"/>
        <v>4796</v>
      </c>
      <c r="W439" s="11"/>
    </row>
    <row r="440" spans="1:23" ht="26.25" x14ac:dyDescent="0.25">
      <c r="A440" s="5" t="s">
        <v>161</v>
      </c>
      <c r="B440" s="5" t="s">
        <v>169</v>
      </c>
      <c r="C440" s="9" t="s">
        <v>45</v>
      </c>
      <c r="D440" s="16">
        <v>0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0">
        <f t="shared" si="40"/>
        <v>0</v>
      </c>
      <c r="O440" s="16"/>
      <c r="P440" s="16"/>
      <c r="Q440" s="16"/>
      <c r="R440" s="16"/>
      <c r="S440" s="16"/>
      <c r="T440" s="16"/>
      <c r="U440" s="16"/>
      <c r="V440" s="10">
        <f t="shared" si="41"/>
        <v>0</v>
      </c>
      <c r="W440" s="11"/>
    </row>
    <row r="441" spans="1:23" ht="26.25" x14ac:dyDescent="0.25">
      <c r="A441" s="5" t="s">
        <v>161</v>
      </c>
      <c r="B441" s="5" t="s">
        <v>170</v>
      </c>
      <c r="C441" s="9" t="s">
        <v>25</v>
      </c>
      <c r="D441" s="16">
        <v>1678</v>
      </c>
      <c r="E441" s="16"/>
      <c r="F441" s="16"/>
      <c r="G441" s="16"/>
      <c r="H441" s="16"/>
      <c r="I441" s="16"/>
      <c r="J441" s="16"/>
      <c r="K441" s="16"/>
      <c r="L441" s="16"/>
      <c r="M441" s="16"/>
      <c r="N441" s="10">
        <f t="shared" si="40"/>
        <v>1678</v>
      </c>
      <c r="O441" s="16"/>
      <c r="P441" s="16"/>
      <c r="Q441" s="16"/>
      <c r="R441" s="16"/>
      <c r="S441" s="16"/>
      <c r="T441" s="16"/>
      <c r="U441" s="16"/>
      <c r="V441" s="10">
        <f t="shared" si="41"/>
        <v>1678</v>
      </c>
      <c r="W441" s="11"/>
    </row>
    <row r="442" spans="1:23" ht="26.25" x14ac:dyDescent="0.25">
      <c r="A442" s="5" t="s">
        <v>161</v>
      </c>
      <c r="B442" s="5" t="s">
        <v>171</v>
      </c>
      <c r="C442" s="9" t="s">
        <v>25</v>
      </c>
      <c r="D442" s="16">
        <v>0</v>
      </c>
      <c r="E442" s="16"/>
      <c r="F442" s="16"/>
      <c r="G442" s="16"/>
      <c r="H442" s="16"/>
      <c r="I442" s="16"/>
      <c r="J442" s="16"/>
      <c r="K442" s="16"/>
      <c r="L442" s="16"/>
      <c r="M442" s="16"/>
      <c r="N442" s="10">
        <f t="shared" si="40"/>
        <v>0</v>
      </c>
      <c r="O442" s="16"/>
      <c r="P442" s="16"/>
      <c r="Q442" s="16"/>
      <c r="R442" s="16"/>
      <c r="S442" s="16"/>
      <c r="T442" s="16"/>
      <c r="U442" s="16"/>
      <c r="V442" s="10">
        <f t="shared" si="41"/>
        <v>0</v>
      </c>
      <c r="W442" s="11"/>
    </row>
    <row r="443" spans="1:23" ht="26.25" x14ac:dyDescent="0.25">
      <c r="A443" s="5" t="s">
        <v>161</v>
      </c>
      <c r="B443" s="5" t="s">
        <v>47</v>
      </c>
      <c r="C443" s="9" t="s">
        <v>25</v>
      </c>
      <c r="D443" s="16">
        <v>25734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0">
        <f t="shared" si="40"/>
        <v>25734</v>
      </c>
      <c r="O443" s="16"/>
      <c r="P443" s="16"/>
      <c r="Q443" s="16"/>
      <c r="R443" s="16"/>
      <c r="S443" s="16"/>
      <c r="T443" s="16"/>
      <c r="U443" s="16"/>
      <c r="V443" s="10">
        <f t="shared" si="41"/>
        <v>25734</v>
      </c>
      <c r="W443" s="11"/>
    </row>
    <row r="444" spans="1:23" ht="39" x14ac:dyDescent="0.25">
      <c r="A444" s="5" t="s">
        <v>161</v>
      </c>
      <c r="B444" s="5" t="s">
        <v>48</v>
      </c>
      <c r="C444" s="9" t="s">
        <v>25</v>
      </c>
      <c r="D444" s="16">
        <v>0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0">
        <f t="shared" si="40"/>
        <v>0</v>
      </c>
      <c r="O444" s="16"/>
      <c r="P444" s="16"/>
      <c r="Q444" s="16"/>
      <c r="R444" s="16"/>
      <c r="S444" s="16"/>
      <c r="T444" s="16"/>
      <c r="U444" s="16"/>
      <c r="V444" s="10">
        <f t="shared" si="41"/>
        <v>0</v>
      </c>
      <c r="W444" s="11"/>
    </row>
    <row r="445" spans="1:23" x14ac:dyDescent="0.25">
      <c r="A445" s="5" t="s">
        <v>161</v>
      </c>
      <c r="B445" s="5" t="s">
        <v>49</v>
      </c>
      <c r="C445" s="9" t="s">
        <v>50</v>
      </c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0">
        <f t="shared" si="40"/>
        <v>0</v>
      </c>
      <c r="O445" s="16"/>
      <c r="P445" s="16"/>
      <c r="Q445" s="16"/>
      <c r="R445" s="16"/>
      <c r="S445" s="16"/>
      <c r="T445" s="16">
        <v>7871</v>
      </c>
      <c r="U445" s="16"/>
      <c r="V445" s="10">
        <f t="shared" si="41"/>
        <v>7871</v>
      </c>
      <c r="W445" s="11"/>
    </row>
    <row r="446" spans="1:23" x14ac:dyDescent="0.25">
      <c r="A446" s="5" t="s">
        <v>161</v>
      </c>
      <c r="B446" s="5" t="s">
        <v>51</v>
      </c>
      <c r="C446" s="9"/>
      <c r="D446" s="16">
        <v>9996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0">
        <f t="shared" si="40"/>
        <v>9996</v>
      </c>
      <c r="O446" s="16"/>
      <c r="P446" s="16"/>
      <c r="Q446" s="16"/>
      <c r="R446" s="16"/>
      <c r="S446" s="16"/>
      <c r="T446" s="16"/>
      <c r="U446" s="16"/>
      <c r="V446" s="10">
        <f t="shared" si="41"/>
        <v>9996</v>
      </c>
      <c r="W446" s="11"/>
    </row>
    <row r="447" spans="1:23" x14ac:dyDescent="0.25">
      <c r="A447" s="5" t="s">
        <v>161</v>
      </c>
      <c r="B447" s="5" t="s">
        <v>135</v>
      </c>
      <c r="C447" s="9"/>
      <c r="D447" s="16">
        <v>10867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0">
        <f t="shared" si="40"/>
        <v>10867</v>
      </c>
      <c r="O447" s="16"/>
      <c r="P447" s="16"/>
      <c r="Q447" s="16"/>
      <c r="R447" s="16"/>
      <c r="S447" s="16"/>
      <c r="T447" s="16"/>
      <c r="U447" s="16"/>
      <c r="V447" s="10">
        <f t="shared" si="41"/>
        <v>10867</v>
      </c>
      <c r="W447" s="11"/>
    </row>
    <row r="448" spans="1:23" x14ac:dyDescent="0.25">
      <c r="A448" s="61" t="s">
        <v>161</v>
      </c>
      <c r="B448" s="61" t="s">
        <v>53</v>
      </c>
      <c r="C448" s="63"/>
      <c r="D448" s="58">
        <f t="shared" ref="D448:V448" si="42">SUM(D413:D447)</f>
        <v>629613</v>
      </c>
      <c r="E448" s="58">
        <f t="shared" si="42"/>
        <v>4997</v>
      </c>
      <c r="F448" s="58">
        <f t="shared" si="42"/>
        <v>0</v>
      </c>
      <c r="G448" s="58">
        <f t="shared" si="42"/>
        <v>4954</v>
      </c>
      <c r="H448" s="58">
        <f t="shared" si="42"/>
        <v>27634</v>
      </c>
      <c r="I448" s="58">
        <f t="shared" si="42"/>
        <v>36942</v>
      </c>
      <c r="J448" s="58">
        <f t="shared" si="42"/>
        <v>30041</v>
      </c>
      <c r="K448" s="58">
        <f t="shared" si="42"/>
        <v>19366</v>
      </c>
      <c r="L448" s="58">
        <f t="shared" si="42"/>
        <v>17719</v>
      </c>
      <c r="M448" s="58">
        <f t="shared" si="42"/>
        <v>0</v>
      </c>
      <c r="N448" s="58">
        <f t="shared" si="42"/>
        <v>771266</v>
      </c>
      <c r="O448" s="58">
        <f t="shared" si="42"/>
        <v>14</v>
      </c>
      <c r="P448" s="58">
        <f t="shared" si="42"/>
        <v>45146</v>
      </c>
      <c r="Q448" s="58">
        <f t="shared" si="42"/>
        <v>34240</v>
      </c>
      <c r="R448" s="58">
        <f t="shared" si="42"/>
        <v>100</v>
      </c>
      <c r="S448" s="58">
        <f t="shared" si="42"/>
        <v>0</v>
      </c>
      <c r="T448" s="58">
        <f t="shared" si="42"/>
        <v>7871</v>
      </c>
      <c r="U448" s="58">
        <f t="shared" si="42"/>
        <v>0</v>
      </c>
      <c r="V448" s="58">
        <f t="shared" si="42"/>
        <v>858637</v>
      </c>
      <c r="W448" s="11"/>
    </row>
    <row r="449" spans="1:23" x14ac:dyDescent="0.25">
      <c r="A449" s="5" t="s">
        <v>172</v>
      </c>
      <c r="B449" s="5" t="s">
        <v>11</v>
      </c>
      <c r="C449" s="9" t="s">
        <v>12</v>
      </c>
      <c r="D449" s="16">
        <v>43137</v>
      </c>
      <c r="E449" s="16">
        <v>1300</v>
      </c>
      <c r="F449" s="16"/>
      <c r="G449" s="16">
        <v>420</v>
      </c>
      <c r="H449" s="16">
        <v>2256</v>
      </c>
      <c r="I449" s="16">
        <v>2300</v>
      </c>
      <c r="J449" s="16">
        <v>6505</v>
      </c>
      <c r="K449" s="16"/>
      <c r="L449" s="16"/>
      <c r="M449" s="16"/>
      <c r="N449" s="10">
        <f t="shared" ref="N449:N473" si="43">D449+E449+F449+G449+H449+I449+J449+K449+L449+M449</f>
        <v>55918</v>
      </c>
      <c r="O449" s="16"/>
      <c r="P449" s="16">
        <v>11300</v>
      </c>
      <c r="Q449" s="16">
        <v>14050</v>
      </c>
      <c r="R449" s="16"/>
      <c r="S449" s="16"/>
      <c r="T449" s="16"/>
      <c r="U449" s="16"/>
      <c r="V449" s="10">
        <f t="shared" ref="V449:V473" si="44">N449+O449+P449+Q449+R449+S449+T449+U449</f>
        <v>81268</v>
      </c>
      <c r="W449" s="11"/>
    </row>
    <row r="450" spans="1:23" x14ac:dyDescent="0.25">
      <c r="A450" s="5" t="s">
        <v>172</v>
      </c>
      <c r="B450" s="5" t="s">
        <v>37</v>
      </c>
      <c r="C450" s="9" t="s">
        <v>38</v>
      </c>
      <c r="D450" s="16"/>
      <c r="E450" s="16"/>
      <c r="F450" s="16"/>
      <c r="G450" s="16"/>
      <c r="H450" s="16"/>
      <c r="I450" s="16"/>
      <c r="J450" s="16">
        <v>264</v>
      </c>
      <c r="K450" s="16"/>
      <c r="L450" s="16"/>
      <c r="M450" s="16"/>
      <c r="N450" s="10">
        <f t="shared" si="43"/>
        <v>264</v>
      </c>
      <c r="O450" s="16"/>
      <c r="P450" s="16">
        <v>50</v>
      </c>
      <c r="Q450" s="16">
        <v>100</v>
      </c>
      <c r="R450" s="16"/>
      <c r="S450" s="16"/>
      <c r="T450" s="16"/>
      <c r="U450" s="16"/>
      <c r="V450" s="10">
        <f t="shared" si="44"/>
        <v>414</v>
      </c>
      <c r="W450" s="11"/>
    </row>
    <row r="451" spans="1:23" ht="26.25" x14ac:dyDescent="0.25">
      <c r="A451" s="5" t="s">
        <v>172</v>
      </c>
      <c r="B451" s="5" t="s">
        <v>173</v>
      </c>
      <c r="C451" s="9" t="s">
        <v>14</v>
      </c>
      <c r="D451" s="16">
        <v>78729</v>
      </c>
      <c r="E451" s="16">
        <v>60</v>
      </c>
      <c r="F451" s="16"/>
      <c r="G451" s="16">
        <v>475</v>
      </c>
      <c r="H451" s="16">
        <v>2600</v>
      </c>
      <c r="I451" s="16"/>
      <c r="J451" s="16">
        <v>3900</v>
      </c>
      <c r="K451" s="16"/>
      <c r="L451" s="16"/>
      <c r="M451" s="16"/>
      <c r="N451" s="10">
        <f t="shared" si="43"/>
        <v>85764</v>
      </c>
      <c r="O451" s="16"/>
      <c r="P451" s="16">
        <v>5500</v>
      </c>
      <c r="Q451" s="16">
        <v>6800</v>
      </c>
      <c r="R451" s="16"/>
      <c r="S451" s="16"/>
      <c r="T451" s="16"/>
      <c r="U451" s="16"/>
      <c r="V451" s="10">
        <f t="shared" si="44"/>
        <v>98064</v>
      </c>
      <c r="W451" s="11"/>
    </row>
    <row r="452" spans="1:23" ht="26.25" x14ac:dyDescent="0.25">
      <c r="A452" s="5" t="s">
        <v>172</v>
      </c>
      <c r="B452" s="5" t="s">
        <v>174</v>
      </c>
      <c r="C452" s="9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0">
        <f t="shared" si="43"/>
        <v>0</v>
      </c>
      <c r="O452" s="16"/>
      <c r="P452" s="16"/>
      <c r="Q452" s="16"/>
      <c r="R452" s="16"/>
      <c r="S452" s="16"/>
      <c r="T452" s="16"/>
      <c r="U452" s="16"/>
      <c r="V452" s="10">
        <f t="shared" si="44"/>
        <v>0</v>
      </c>
      <c r="W452" s="11"/>
    </row>
    <row r="453" spans="1:23" x14ac:dyDescent="0.25">
      <c r="A453" s="5" t="s">
        <v>172</v>
      </c>
      <c r="B453" s="5" t="s">
        <v>175</v>
      </c>
      <c r="C453" s="9" t="s">
        <v>14</v>
      </c>
      <c r="D453" s="16"/>
      <c r="E453" s="16"/>
      <c r="F453" s="16"/>
      <c r="G453" s="16">
        <v>162</v>
      </c>
      <c r="H453" s="16">
        <v>1817</v>
      </c>
      <c r="I453" s="16">
        <v>3632</v>
      </c>
      <c r="J453" s="16"/>
      <c r="K453" s="16"/>
      <c r="L453" s="16"/>
      <c r="M453" s="16"/>
      <c r="N453" s="10">
        <f t="shared" si="43"/>
        <v>5611</v>
      </c>
      <c r="O453" s="16">
        <v>12</v>
      </c>
      <c r="P453" s="16">
        <v>550</v>
      </c>
      <c r="Q453" s="16">
        <v>200</v>
      </c>
      <c r="R453" s="16"/>
      <c r="S453" s="16"/>
      <c r="T453" s="16"/>
      <c r="U453" s="16"/>
      <c r="V453" s="10">
        <f t="shared" si="44"/>
        <v>6373</v>
      </c>
      <c r="W453" s="11"/>
    </row>
    <row r="454" spans="1:23" x14ac:dyDescent="0.25">
      <c r="A454" s="5" t="s">
        <v>172</v>
      </c>
      <c r="B454" s="5" t="s">
        <v>176</v>
      </c>
      <c r="C454" s="9" t="s">
        <v>14</v>
      </c>
      <c r="D454" s="16"/>
      <c r="E454" s="16"/>
      <c r="F454" s="16"/>
      <c r="G454" s="16">
        <v>94</v>
      </c>
      <c r="H454" s="16">
        <v>1588</v>
      </c>
      <c r="I454" s="16"/>
      <c r="J454" s="16"/>
      <c r="K454" s="16"/>
      <c r="L454" s="16"/>
      <c r="M454" s="16"/>
      <c r="N454" s="10">
        <f t="shared" si="43"/>
        <v>1682</v>
      </c>
      <c r="O454" s="16"/>
      <c r="P454" s="16">
        <v>401</v>
      </c>
      <c r="Q454" s="16">
        <v>500</v>
      </c>
      <c r="R454" s="16"/>
      <c r="S454" s="16"/>
      <c r="T454" s="16"/>
      <c r="U454" s="16"/>
      <c r="V454" s="10">
        <f t="shared" si="44"/>
        <v>2583</v>
      </c>
      <c r="W454" s="11"/>
    </row>
    <row r="455" spans="1:23" ht="26.25" x14ac:dyDescent="0.25">
      <c r="A455" s="5" t="s">
        <v>172</v>
      </c>
      <c r="B455" s="5" t="s">
        <v>177</v>
      </c>
      <c r="C455" s="12" t="s">
        <v>120</v>
      </c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0">
        <f t="shared" si="43"/>
        <v>0</v>
      </c>
      <c r="O455" s="16"/>
      <c r="P455" s="16">
        <v>500</v>
      </c>
      <c r="Q455" s="16">
        <v>1100</v>
      </c>
      <c r="R455" s="16"/>
      <c r="S455" s="16"/>
      <c r="T455" s="16"/>
      <c r="U455" s="16"/>
      <c r="V455" s="10">
        <f t="shared" si="44"/>
        <v>1600</v>
      </c>
      <c r="W455" s="11"/>
    </row>
    <row r="456" spans="1:23" ht="26.25" x14ac:dyDescent="0.25">
      <c r="A456" s="5" t="s">
        <v>172</v>
      </c>
      <c r="B456" s="5" t="s">
        <v>178</v>
      </c>
      <c r="C456" s="12" t="s">
        <v>120</v>
      </c>
      <c r="D456" s="16"/>
      <c r="E456" s="16"/>
      <c r="F456" s="16">
        <v>201</v>
      </c>
      <c r="G456" s="16"/>
      <c r="H456" s="16">
        <v>124</v>
      </c>
      <c r="I456" s="16"/>
      <c r="J456" s="16"/>
      <c r="K456" s="16"/>
      <c r="L456" s="16"/>
      <c r="M456" s="16"/>
      <c r="N456" s="10">
        <f t="shared" si="43"/>
        <v>325</v>
      </c>
      <c r="O456" s="16"/>
      <c r="P456" s="16">
        <v>282</v>
      </c>
      <c r="Q456" s="16"/>
      <c r="R456" s="16"/>
      <c r="S456" s="16"/>
      <c r="T456" s="16"/>
      <c r="U456" s="16"/>
      <c r="V456" s="10">
        <f t="shared" si="44"/>
        <v>607</v>
      </c>
      <c r="W456" s="11"/>
    </row>
    <row r="457" spans="1:23" ht="26.25" x14ac:dyDescent="0.25">
      <c r="A457" s="5" t="s">
        <v>172</v>
      </c>
      <c r="B457" s="5" t="s">
        <v>179</v>
      </c>
      <c r="C457" s="12" t="s">
        <v>120</v>
      </c>
      <c r="D457" s="16"/>
      <c r="E457" s="16"/>
      <c r="F457" s="16">
        <v>355</v>
      </c>
      <c r="G457" s="16">
        <v>38</v>
      </c>
      <c r="H457" s="16"/>
      <c r="I457" s="16"/>
      <c r="J457" s="16"/>
      <c r="K457" s="16"/>
      <c r="L457" s="16"/>
      <c r="M457" s="16"/>
      <c r="N457" s="10">
        <f t="shared" si="43"/>
        <v>393</v>
      </c>
      <c r="O457" s="16"/>
      <c r="P457" s="16">
        <v>500</v>
      </c>
      <c r="Q457" s="16"/>
      <c r="R457" s="16"/>
      <c r="S457" s="16"/>
      <c r="T457" s="16"/>
      <c r="U457" s="16"/>
      <c r="V457" s="10">
        <f t="shared" si="44"/>
        <v>893</v>
      </c>
      <c r="W457" s="11"/>
    </row>
    <row r="458" spans="1:23" ht="26.25" x14ac:dyDescent="0.25">
      <c r="A458" s="5" t="s">
        <v>172</v>
      </c>
      <c r="B458" s="5" t="s">
        <v>180</v>
      </c>
      <c r="C458" s="9" t="s">
        <v>20</v>
      </c>
      <c r="D458" s="16">
        <v>1622</v>
      </c>
      <c r="E458" s="16">
        <v>40</v>
      </c>
      <c r="F458" s="16"/>
      <c r="G458" s="16"/>
      <c r="H458" s="16"/>
      <c r="I458" s="16"/>
      <c r="J458" s="16"/>
      <c r="K458" s="16"/>
      <c r="L458" s="16"/>
      <c r="M458" s="16"/>
      <c r="N458" s="10">
        <f t="shared" si="43"/>
        <v>1662</v>
      </c>
      <c r="O458" s="16"/>
      <c r="P458" s="16"/>
      <c r="Q458" s="16">
        <v>1600</v>
      </c>
      <c r="R458" s="16"/>
      <c r="S458" s="16"/>
      <c r="T458" s="16"/>
      <c r="U458" s="16"/>
      <c r="V458" s="10">
        <f t="shared" si="44"/>
        <v>3262</v>
      </c>
      <c r="W458" s="11"/>
    </row>
    <row r="459" spans="1:23" ht="26.25" x14ac:dyDescent="0.25">
      <c r="A459" s="5" t="s">
        <v>172</v>
      </c>
      <c r="B459" s="5" t="s">
        <v>181</v>
      </c>
      <c r="C459" s="9" t="s">
        <v>182</v>
      </c>
      <c r="D459" s="16">
        <v>8154</v>
      </c>
      <c r="E459" s="16">
        <v>230</v>
      </c>
      <c r="F459" s="16"/>
      <c r="G459" s="16">
        <v>105</v>
      </c>
      <c r="H459" s="16">
        <v>1200</v>
      </c>
      <c r="I459" s="16">
        <v>3000</v>
      </c>
      <c r="J459" s="16">
        <v>240</v>
      </c>
      <c r="K459" s="16"/>
      <c r="L459" s="16"/>
      <c r="M459" s="16"/>
      <c r="N459" s="10">
        <f t="shared" si="43"/>
        <v>12929</v>
      </c>
      <c r="O459" s="16"/>
      <c r="P459" s="16">
        <v>80</v>
      </c>
      <c r="Q459" s="16">
        <v>1000</v>
      </c>
      <c r="R459" s="16"/>
      <c r="S459" s="16"/>
      <c r="T459" s="16"/>
      <c r="U459" s="16"/>
      <c r="V459" s="10">
        <f t="shared" si="44"/>
        <v>14009</v>
      </c>
      <c r="W459" s="11"/>
    </row>
    <row r="460" spans="1:23" x14ac:dyDescent="0.25">
      <c r="A460" s="5" t="s">
        <v>172</v>
      </c>
      <c r="B460" s="5" t="s">
        <v>183</v>
      </c>
      <c r="C460" s="9" t="s">
        <v>22</v>
      </c>
      <c r="D460" s="16">
        <v>6636</v>
      </c>
      <c r="E460" s="16">
        <v>45</v>
      </c>
      <c r="F460" s="16"/>
      <c r="G460" s="16">
        <v>50</v>
      </c>
      <c r="H460" s="16">
        <v>300</v>
      </c>
      <c r="I460" s="16">
        <v>350</v>
      </c>
      <c r="J460" s="16">
        <v>100</v>
      </c>
      <c r="K460" s="16"/>
      <c r="L460" s="16"/>
      <c r="M460" s="16"/>
      <c r="N460" s="10">
        <f t="shared" si="43"/>
        <v>7481</v>
      </c>
      <c r="O460" s="16">
        <v>14</v>
      </c>
      <c r="P460" s="16">
        <v>1230</v>
      </c>
      <c r="Q460" s="16">
        <v>370</v>
      </c>
      <c r="R460" s="16">
        <v>1300</v>
      </c>
      <c r="S460" s="16"/>
      <c r="T460" s="16"/>
      <c r="U460" s="16"/>
      <c r="V460" s="10">
        <f t="shared" si="44"/>
        <v>10395</v>
      </c>
      <c r="W460" s="11"/>
    </row>
    <row r="461" spans="1:23" x14ac:dyDescent="0.25">
      <c r="A461" s="5" t="s">
        <v>172</v>
      </c>
      <c r="B461" s="5" t="s">
        <v>184</v>
      </c>
      <c r="C461" s="9" t="s">
        <v>22</v>
      </c>
      <c r="D461" s="16">
        <v>7406</v>
      </c>
      <c r="E461" s="16">
        <v>45</v>
      </c>
      <c r="F461" s="16"/>
      <c r="G461" s="16">
        <v>45</v>
      </c>
      <c r="H461" s="16">
        <v>190</v>
      </c>
      <c r="I461" s="16">
        <v>200</v>
      </c>
      <c r="J461" s="16">
        <v>60</v>
      </c>
      <c r="K461" s="16"/>
      <c r="L461" s="16"/>
      <c r="M461" s="16"/>
      <c r="N461" s="10">
        <f t="shared" si="43"/>
        <v>7946</v>
      </c>
      <c r="O461" s="16"/>
      <c r="P461" s="16">
        <v>430</v>
      </c>
      <c r="Q461" s="16">
        <v>230</v>
      </c>
      <c r="R461" s="16">
        <v>1524</v>
      </c>
      <c r="S461" s="16"/>
      <c r="T461" s="16"/>
      <c r="U461" s="16"/>
      <c r="V461" s="10">
        <f t="shared" si="44"/>
        <v>10130</v>
      </c>
      <c r="W461" s="11"/>
    </row>
    <row r="462" spans="1:23" ht="26.25" x14ac:dyDescent="0.25">
      <c r="A462" s="5" t="s">
        <v>172</v>
      </c>
      <c r="B462" s="5" t="s">
        <v>185</v>
      </c>
      <c r="C462" s="9" t="s">
        <v>22</v>
      </c>
      <c r="D462" s="16">
        <v>12886</v>
      </c>
      <c r="E462" s="16">
        <v>335</v>
      </c>
      <c r="F462" s="16"/>
      <c r="G462" s="16">
        <v>700</v>
      </c>
      <c r="H462" s="16">
        <v>2800</v>
      </c>
      <c r="I462" s="16">
        <v>5730</v>
      </c>
      <c r="J462" s="16">
        <v>1995</v>
      </c>
      <c r="K462" s="16"/>
      <c r="L462" s="16"/>
      <c r="M462" s="16"/>
      <c r="N462" s="10">
        <f t="shared" si="43"/>
        <v>24446</v>
      </c>
      <c r="O462" s="16">
        <v>70</v>
      </c>
      <c r="P462" s="16">
        <v>10410</v>
      </c>
      <c r="Q462" s="16">
        <v>4500</v>
      </c>
      <c r="R462" s="16"/>
      <c r="S462" s="16"/>
      <c r="T462" s="16"/>
      <c r="U462" s="16"/>
      <c r="V462" s="10">
        <f t="shared" si="44"/>
        <v>39426</v>
      </c>
      <c r="W462" s="11"/>
    </row>
    <row r="463" spans="1:23" ht="26.25" x14ac:dyDescent="0.25">
      <c r="A463" s="5" t="s">
        <v>172</v>
      </c>
      <c r="B463" s="5" t="s">
        <v>186</v>
      </c>
      <c r="C463" s="9" t="s">
        <v>22</v>
      </c>
      <c r="D463" s="16">
        <v>20694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0">
        <f t="shared" si="43"/>
        <v>20694</v>
      </c>
      <c r="O463" s="16"/>
      <c r="P463" s="16"/>
      <c r="Q463" s="16"/>
      <c r="R463" s="16"/>
      <c r="S463" s="16"/>
      <c r="T463" s="16"/>
      <c r="U463" s="16"/>
      <c r="V463" s="10">
        <f t="shared" si="44"/>
        <v>20694</v>
      </c>
      <c r="W463" s="11"/>
    </row>
    <row r="464" spans="1:23" ht="26.25" x14ac:dyDescent="0.25">
      <c r="A464" s="5" t="s">
        <v>172</v>
      </c>
      <c r="B464" s="5" t="s">
        <v>80</v>
      </c>
      <c r="C464" s="12" t="s">
        <v>22</v>
      </c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0">
        <f t="shared" si="43"/>
        <v>0</v>
      </c>
      <c r="O464" s="16"/>
      <c r="P464" s="16"/>
      <c r="Q464" s="16"/>
      <c r="R464" s="16"/>
      <c r="S464" s="16"/>
      <c r="T464" s="16"/>
      <c r="U464" s="16"/>
      <c r="V464" s="10">
        <f t="shared" si="44"/>
        <v>0</v>
      </c>
      <c r="W464" s="11"/>
    </row>
    <row r="465" spans="1:23" x14ac:dyDescent="0.25">
      <c r="A465" s="5" t="s">
        <v>172</v>
      </c>
      <c r="B465" s="5" t="s">
        <v>187</v>
      </c>
      <c r="C465" s="9" t="s">
        <v>22</v>
      </c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0">
        <f t="shared" si="43"/>
        <v>0</v>
      </c>
      <c r="O465" s="16"/>
      <c r="P465" s="16">
        <v>5070</v>
      </c>
      <c r="Q465" s="16"/>
      <c r="R465" s="16"/>
      <c r="S465" s="16"/>
      <c r="T465" s="16"/>
      <c r="U465" s="16"/>
      <c r="V465" s="10">
        <f t="shared" si="44"/>
        <v>5070</v>
      </c>
      <c r="W465" s="11"/>
    </row>
    <row r="466" spans="1:23" x14ac:dyDescent="0.25">
      <c r="A466" s="5" t="s">
        <v>172</v>
      </c>
      <c r="B466" s="5" t="s">
        <v>39</v>
      </c>
      <c r="C466" s="9" t="s">
        <v>34</v>
      </c>
      <c r="D466" s="16"/>
      <c r="E466" s="16"/>
      <c r="F466" s="16"/>
      <c r="G466" s="16"/>
      <c r="H466" s="16"/>
      <c r="I466" s="16"/>
      <c r="J466" s="16">
        <v>6200</v>
      </c>
      <c r="K466" s="16"/>
      <c r="L466" s="16">
        <v>10000</v>
      </c>
      <c r="M466" s="16"/>
      <c r="N466" s="10">
        <f t="shared" si="43"/>
        <v>16200</v>
      </c>
      <c r="O466" s="16"/>
      <c r="P466" s="16"/>
      <c r="Q466" s="16"/>
      <c r="R466" s="16"/>
      <c r="S466" s="16"/>
      <c r="T466" s="16"/>
      <c r="U466" s="16"/>
      <c r="V466" s="10">
        <f t="shared" si="44"/>
        <v>16200</v>
      </c>
      <c r="W466" s="11"/>
    </row>
    <row r="467" spans="1:23" ht="26.25" x14ac:dyDescent="0.25">
      <c r="A467" s="5" t="s">
        <v>172</v>
      </c>
      <c r="B467" s="5" t="s">
        <v>188</v>
      </c>
      <c r="C467" s="9" t="s">
        <v>36</v>
      </c>
      <c r="D467" s="16"/>
      <c r="E467" s="16">
        <v>50</v>
      </c>
      <c r="F467" s="16"/>
      <c r="G467" s="16"/>
      <c r="H467" s="16"/>
      <c r="I467" s="16"/>
      <c r="J467" s="16">
        <v>1330</v>
      </c>
      <c r="K467" s="16"/>
      <c r="L467" s="16"/>
      <c r="M467" s="16"/>
      <c r="N467" s="10">
        <f t="shared" si="43"/>
        <v>1380</v>
      </c>
      <c r="O467" s="16"/>
      <c r="P467" s="16">
        <v>1780</v>
      </c>
      <c r="Q467" s="16">
        <v>400</v>
      </c>
      <c r="R467" s="16"/>
      <c r="S467" s="16"/>
      <c r="T467" s="16"/>
      <c r="U467" s="16"/>
      <c r="V467" s="10">
        <f t="shared" si="44"/>
        <v>3560</v>
      </c>
      <c r="W467" s="11"/>
    </row>
    <row r="468" spans="1:23" x14ac:dyDescent="0.25">
      <c r="A468" s="5" t="s">
        <v>172</v>
      </c>
      <c r="B468" s="5" t="s">
        <v>49</v>
      </c>
      <c r="C468" s="9" t="s">
        <v>50</v>
      </c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0">
        <f t="shared" si="43"/>
        <v>0</v>
      </c>
      <c r="O468" s="16"/>
      <c r="P468" s="16"/>
      <c r="Q468" s="16"/>
      <c r="R468" s="16"/>
      <c r="S468" s="16"/>
      <c r="T468" s="16">
        <v>5411</v>
      </c>
      <c r="U468" s="16"/>
      <c r="V468" s="10">
        <f t="shared" si="44"/>
        <v>5411</v>
      </c>
      <c r="W468" s="11"/>
    </row>
    <row r="469" spans="1:23" x14ac:dyDescent="0.25">
      <c r="A469" s="5" t="s">
        <v>172</v>
      </c>
      <c r="B469" s="5" t="s">
        <v>189</v>
      </c>
      <c r="C469" s="9" t="s">
        <v>22</v>
      </c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0">
        <f t="shared" si="43"/>
        <v>0</v>
      </c>
      <c r="O469" s="16"/>
      <c r="P469" s="16">
        <v>2300</v>
      </c>
      <c r="Q469" s="16"/>
      <c r="R469" s="16"/>
      <c r="S469" s="16"/>
      <c r="T469" s="16"/>
      <c r="U469" s="16"/>
      <c r="V469" s="10">
        <f t="shared" si="44"/>
        <v>2300</v>
      </c>
      <c r="W469" s="11"/>
    </row>
    <row r="470" spans="1:23" x14ac:dyDescent="0.25">
      <c r="A470" s="5" t="s">
        <v>172</v>
      </c>
      <c r="B470" s="5" t="s">
        <v>51</v>
      </c>
      <c r="C470" s="9"/>
      <c r="D470" s="16">
        <v>3587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0">
        <f t="shared" si="43"/>
        <v>3587</v>
      </c>
      <c r="O470" s="16"/>
      <c r="P470" s="16"/>
      <c r="Q470" s="16"/>
      <c r="R470" s="16"/>
      <c r="S470" s="16"/>
      <c r="T470" s="16"/>
      <c r="U470" s="16"/>
      <c r="V470" s="10">
        <f t="shared" si="44"/>
        <v>3587</v>
      </c>
      <c r="W470" s="11"/>
    </row>
    <row r="471" spans="1:23" x14ac:dyDescent="0.25">
      <c r="A471" s="5" t="s">
        <v>172</v>
      </c>
      <c r="B471" s="5" t="s">
        <v>52</v>
      </c>
      <c r="C471" s="9"/>
      <c r="D471" s="16">
        <v>3897</v>
      </c>
      <c r="E471" s="16"/>
      <c r="F471" s="16"/>
      <c r="G471" s="16"/>
      <c r="H471" s="16"/>
      <c r="I471" s="16"/>
      <c r="J471" s="16"/>
      <c r="K471" s="16"/>
      <c r="L471" s="16"/>
      <c r="M471" s="16"/>
      <c r="N471" s="10">
        <f t="shared" si="43"/>
        <v>3897</v>
      </c>
      <c r="O471" s="16"/>
      <c r="P471" s="16"/>
      <c r="Q471" s="16"/>
      <c r="R471" s="16"/>
      <c r="S471" s="16"/>
      <c r="T471" s="16"/>
      <c r="U471" s="16"/>
      <c r="V471" s="10">
        <f t="shared" si="44"/>
        <v>3897</v>
      </c>
      <c r="W471" s="11"/>
    </row>
    <row r="472" spans="1:23" x14ac:dyDescent="0.25">
      <c r="A472" s="5" t="s">
        <v>172</v>
      </c>
      <c r="B472" s="5" t="s">
        <v>190</v>
      </c>
      <c r="C472" s="9" t="s">
        <v>14</v>
      </c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0">
        <f t="shared" si="43"/>
        <v>0</v>
      </c>
      <c r="O472" s="16"/>
      <c r="P472" s="16">
        <v>85</v>
      </c>
      <c r="Q472" s="16"/>
      <c r="R472" s="16"/>
      <c r="S472" s="16"/>
      <c r="T472" s="16"/>
      <c r="U472" s="16"/>
      <c r="V472" s="10">
        <f t="shared" si="44"/>
        <v>85</v>
      </c>
      <c r="W472" s="11"/>
    </row>
    <row r="473" spans="1:23" x14ac:dyDescent="0.25">
      <c r="A473" s="5" t="s">
        <v>172</v>
      </c>
      <c r="B473" s="5" t="s">
        <v>15</v>
      </c>
      <c r="C473" s="9" t="s">
        <v>14</v>
      </c>
      <c r="D473" s="16"/>
      <c r="E473" s="16">
        <v>387</v>
      </c>
      <c r="F473" s="16"/>
      <c r="G473" s="16"/>
      <c r="H473" s="16">
        <v>1802</v>
      </c>
      <c r="I473" s="16"/>
      <c r="J473" s="16"/>
      <c r="K473" s="16"/>
      <c r="L473" s="16"/>
      <c r="M473" s="16"/>
      <c r="N473" s="10">
        <f t="shared" si="43"/>
        <v>2189</v>
      </c>
      <c r="O473" s="16"/>
      <c r="P473" s="16">
        <v>12798</v>
      </c>
      <c r="Q473" s="16">
        <v>5000</v>
      </c>
      <c r="R473" s="16"/>
      <c r="S473" s="16"/>
      <c r="T473" s="16"/>
      <c r="U473" s="16"/>
      <c r="V473" s="10">
        <f t="shared" si="44"/>
        <v>19987</v>
      </c>
      <c r="W473" s="11"/>
    </row>
    <row r="474" spans="1:23" x14ac:dyDescent="0.25">
      <c r="A474" s="61" t="s">
        <v>172</v>
      </c>
      <c r="B474" s="61" t="s">
        <v>53</v>
      </c>
      <c r="C474" s="63"/>
      <c r="D474" s="58">
        <f t="shared" ref="D474:V474" si="45">SUM(D449:D473)</f>
        <v>186748</v>
      </c>
      <c r="E474" s="58">
        <f t="shared" si="45"/>
        <v>2492</v>
      </c>
      <c r="F474" s="58">
        <f t="shared" si="45"/>
        <v>556</v>
      </c>
      <c r="G474" s="58">
        <f t="shared" si="45"/>
        <v>2089</v>
      </c>
      <c r="H474" s="58">
        <f t="shared" si="45"/>
        <v>14677</v>
      </c>
      <c r="I474" s="58">
        <f t="shared" si="45"/>
        <v>15212</v>
      </c>
      <c r="J474" s="58">
        <f t="shared" si="45"/>
        <v>20594</v>
      </c>
      <c r="K474" s="58">
        <f t="shared" si="45"/>
        <v>0</v>
      </c>
      <c r="L474" s="58">
        <f t="shared" si="45"/>
        <v>10000</v>
      </c>
      <c r="M474" s="58">
        <f t="shared" si="45"/>
        <v>0</v>
      </c>
      <c r="N474" s="58">
        <f t="shared" si="45"/>
        <v>252368</v>
      </c>
      <c r="O474" s="58">
        <f t="shared" si="45"/>
        <v>96</v>
      </c>
      <c r="P474" s="58">
        <f t="shared" si="45"/>
        <v>53266</v>
      </c>
      <c r="Q474" s="58">
        <f t="shared" si="45"/>
        <v>35850</v>
      </c>
      <c r="R474" s="58">
        <f t="shared" si="45"/>
        <v>2824</v>
      </c>
      <c r="S474" s="58">
        <f t="shared" si="45"/>
        <v>0</v>
      </c>
      <c r="T474" s="58">
        <f t="shared" si="45"/>
        <v>5411</v>
      </c>
      <c r="U474" s="58">
        <f t="shared" si="45"/>
        <v>0</v>
      </c>
      <c r="V474" s="58">
        <f t="shared" si="45"/>
        <v>349815</v>
      </c>
      <c r="W474" s="11"/>
    </row>
    <row r="475" spans="1:23" x14ac:dyDescent="0.25">
      <c r="A475" s="5" t="s">
        <v>207</v>
      </c>
      <c r="B475" s="5" t="s">
        <v>77</v>
      </c>
      <c r="C475" s="9" t="s">
        <v>12</v>
      </c>
      <c r="D475" s="16">
        <v>49163</v>
      </c>
      <c r="E475" s="16">
        <v>1236</v>
      </c>
      <c r="F475" s="16"/>
      <c r="G475" s="16"/>
      <c r="H475" s="16">
        <v>1226</v>
      </c>
      <c r="I475" s="16">
        <v>2610</v>
      </c>
      <c r="J475" s="16">
        <v>2780</v>
      </c>
      <c r="K475" s="16"/>
      <c r="L475" s="16"/>
      <c r="M475" s="16"/>
      <c r="N475" s="16">
        <f t="shared" ref="N475:N505" si="46">D475+E475+F475+G475+H475+I475+J475+K475+L475+M475</f>
        <v>57015</v>
      </c>
      <c r="O475" s="16">
        <v>280</v>
      </c>
      <c r="P475" s="16">
        <v>1974</v>
      </c>
      <c r="Q475" s="16">
        <v>2435</v>
      </c>
      <c r="R475" s="16">
        <v>80</v>
      </c>
      <c r="S475" s="16"/>
      <c r="T475" s="16"/>
      <c r="U475" s="16"/>
      <c r="V475" s="16">
        <f t="shared" ref="V475:V505" si="47">N475+O475+P475+Q475+R475+S475+T475+U475</f>
        <v>61784</v>
      </c>
      <c r="W475" s="11"/>
    </row>
    <row r="476" spans="1:23" x14ac:dyDescent="0.25">
      <c r="A476" s="5" t="s">
        <v>207</v>
      </c>
      <c r="B476" s="5" t="s">
        <v>21</v>
      </c>
      <c r="C476" s="9" t="s">
        <v>22</v>
      </c>
      <c r="D476" s="16">
        <v>7935</v>
      </c>
      <c r="E476" s="16"/>
      <c r="F476" s="16"/>
      <c r="G476" s="16"/>
      <c r="H476" s="16"/>
      <c r="I476" s="16"/>
      <c r="J476" s="16">
        <v>365</v>
      </c>
      <c r="K476" s="16"/>
      <c r="L476" s="16"/>
      <c r="M476" s="16"/>
      <c r="N476" s="16">
        <f t="shared" si="46"/>
        <v>8300</v>
      </c>
      <c r="O476" s="16">
        <v>100</v>
      </c>
      <c r="P476" s="16">
        <v>150</v>
      </c>
      <c r="Q476" s="16">
        <v>1350</v>
      </c>
      <c r="R476" s="16">
        <v>2100</v>
      </c>
      <c r="S476" s="16"/>
      <c r="T476" s="16"/>
      <c r="U476" s="16"/>
      <c r="V476" s="16">
        <f t="shared" si="47"/>
        <v>12000</v>
      </c>
      <c r="W476" s="11"/>
    </row>
    <row r="477" spans="1:23" x14ac:dyDescent="0.25">
      <c r="A477" s="5" t="s">
        <v>207</v>
      </c>
      <c r="B477" s="5" t="s">
        <v>452</v>
      </c>
      <c r="C477" s="9" t="s">
        <v>150</v>
      </c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>
        <f t="shared" si="46"/>
        <v>0</v>
      </c>
      <c r="O477" s="16"/>
      <c r="P477" s="16">
        <v>672</v>
      </c>
      <c r="Q477" s="16">
        <v>50</v>
      </c>
      <c r="R477" s="16"/>
      <c r="S477" s="16"/>
      <c r="T477" s="16"/>
      <c r="U477" s="16"/>
      <c r="V477" s="16">
        <f t="shared" si="47"/>
        <v>722</v>
      </c>
      <c r="W477" s="11"/>
    </row>
    <row r="478" spans="1:23" x14ac:dyDescent="0.25">
      <c r="A478" s="5" t="s">
        <v>207</v>
      </c>
      <c r="B478" s="5" t="s">
        <v>37</v>
      </c>
      <c r="C478" s="9" t="s">
        <v>38</v>
      </c>
      <c r="D478" s="16"/>
      <c r="E478" s="16"/>
      <c r="F478" s="16"/>
      <c r="G478" s="16"/>
      <c r="H478" s="16"/>
      <c r="I478" s="16"/>
      <c r="J478" s="16">
        <v>320</v>
      </c>
      <c r="K478" s="16"/>
      <c r="L478" s="16"/>
      <c r="M478" s="16"/>
      <c r="N478" s="16">
        <f t="shared" si="46"/>
        <v>320</v>
      </c>
      <c r="O478" s="16"/>
      <c r="P478" s="16">
        <v>20</v>
      </c>
      <c r="Q478" s="16">
        <v>500</v>
      </c>
      <c r="R478" s="16"/>
      <c r="S478" s="16"/>
      <c r="T478" s="16"/>
      <c r="U478" s="16"/>
      <c r="V478" s="16">
        <f t="shared" si="47"/>
        <v>840</v>
      </c>
      <c r="W478" s="11"/>
    </row>
    <row r="479" spans="1:23" x14ac:dyDescent="0.25">
      <c r="A479" s="5" t="s">
        <v>207</v>
      </c>
      <c r="B479" s="5" t="s">
        <v>147</v>
      </c>
      <c r="C479" s="9" t="s">
        <v>36</v>
      </c>
      <c r="D479" s="16"/>
      <c r="E479" s="16"/>
      <c r="F479" s="16"/>
      <c r="G479" s="16"/>
      <c r="H479" s="16"/>
      <c r="I479" s="16"/>
      <c r="J479" s="16">
        <v>320</v>
      </c>
      <c r="K479" s="16"/>
      <c r="L479" s="16"/>
      <c r="M479" s="16"/>
      <c r="N479" s="16">
        <f t="shared" si="46"/>
        <v>320</v>
      </c>
      <c r="O479" s="16"/>
      <c r="P479" s="16">
        <v>20</v>
      </c>
      <c r="Q479" s="16">
        <v>500</v>
      </c>
      <c r="R479" s="16"/>
      <c r="S479" s="16"/>
      <c r="T479" s="16"/>
      <c r="U479" s="16"/>
      <c r="V479" s="16">
        <f t="shared" si="47"/>
        <v>840</v>
      </c>
      <c r="W479" s="11"/>
    </row>
    <row r="480" spans="1:23" x14ac:dyDescent="0.25">
      <c r="A480" s="5" t="s">
        <v>207</v>
      </c>
      <c r="B480" s="5" t="s">
        <v>453</v>
      </c>
      <c r="C480" s="9" t="s">
        <v>14</v>
      </c>
      <c r="D480" s="16">
        <v>70719</v>
      </c>
      <c r="E480" s="16"/>
      <c r="F480" s="16"/>
      <c r="G480" s="16">
        <v>2863</v>
      </c>
      <c r="H480" s="16">
        <v>365</v>
      </c>
      <c r="I480" s="16"/>
      <c r="J480" s="16">
        <v>1210</v>
      </c>
      <c r="K480" s="16"/>
      <c r="L480" s="16"/>
      <c r="M480" s="16"/>
      <c r="N480" s="16">
        <f t="shared" si="46"/>
        <v>75157</v>
      </c>
      <c r="O480" s="16">
        <v>50</v>
      </c>
      <c r="P480" s="16">
        <v>6940</v>
      </c>
      <c r="Q480" s="16">
        <v>2170</v>
      </c>
      <c r="R480" s="16"/>
      <c r="S480" s="16"/>
      <c r="T480" s="16"/>
      <c r="U480" s="16"/>
      <c r="V480" s="16">
        <f t="shared" si="47"/>
        <v>84317</v>
      </c>
      <c r="W480" s="11"/>
    </row>
    <row r="481" spans="1:23" x14ac:dyDescent="0.25">
      <c r="A481" s="5" t="s">
        <v>207</v>
      </c>
      <c r="B481" s="5" t="s">
        <v>15</v>
      </c>
      <c r="C481" s="9" t="s">
        <v>14</v>
      </c>
      <c r="D481" s="16"/>
      <c r="E481" s="16"/>
      <c r="F481" s="16"/>
      <c r="G481" s="16"/>
      <c r="H481" s="16">
        <v>2312</v>
      </c>
      <c r="I481" s="16"/>
      <c r="J481" s="16">
        <v>180</v>
      </c>
      <c r="K481" s="16"/>
      <c r="L481" s="16"/>
      <c r="M481" s="16"/>
      <c r="N481" s="16">
        <f t="shared" si="46"/>
        <v>2492</v>
      </c>
      <c r="O481" s="16"/>
      <c r="P481" s="16">
        <v>9141</v>
      </c>
      <c r="Q481" s="16">
        <v>490</v>
      </c>
      <c r="R481" s="16"/>
      <c r="S481" s="16"/>
      <c r="T481" s="16"/>
      <c r="U481" s="16"/>
      <c r="V481" s="16">
        <f t="shared" si="47"/>
        <v>12123</v>
      </c>
      <c r="W481" s="11"/>
    </row>
    <row r="482" spans="1:23" x14ac:dyDescent="0.25">
      <c r="A482" s="5" t="s">
        <v>207</v>
      </c>
      <c r="B482" s="5" t="s">
        <v>23</v>
      </c>
      <c r="C482" s="9" t="s">
        <v>22</v>
      </c>
      <c r="D482" s="16">
        <v>16894</v>
      </c>
      <c r="E482" s="16">
        <v>238</v>
      </c>
      <c r="F482" s="16"/>
      <c r="G482" s="16"/>
      <c r="H482" s="16">
        <v>1770</v>
      </c>
      <c r="I482" s="16"/>
      <c r="J482" s="16">
        <v>430</v>
      </c>
      <c r="K482" s="16"/>
      <c r="L482" s="16"/>
      <c r="M482" s="16"/>
      <c r="N482" s="16">
        <f t="shared" si="46"/>
        <v>19332</v>
      </c>
      <c r="O482" s="16">
        <v>50</v>
      </c>
      <c r="P482" s="16">
        <v>2500</v>
      </c>
      <c r="Q482" s="16">
        <v>3350</v>
      </c>
      <c r="R482" s="16"/>
      <c r="S482" s="16"/>
      <c r="T482" s="16"/>
      <c r="U482" s="16"/>
      <c r="V482" s="16">
        <f t="shared" si="47"/>
        <v>25232</v>
      </c>
      <c r="W482" s="11"/>
    </row>
    <row r="483" spans="1:23" x14ac:dyDescent="0.25">
      <c r="A483" s="5" t="s">
        <v>207</v>
      </c>
      <c r="B483" s="5" t="s">
        <v>155</v>
      </c>
      <c r="C483" s="9" t="s">
        <v>22</v>
      </c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>
        <f t="shared" si="46"/>
        <v>0</v>
      </c>
      <c r="O483" s="16"/>
      <c r="P483" s="16">
        <v>100</v>
      </c>
      <c r="Q483" s="16">
        <v>380</v>
      </c>
      <c r="R483" s="16"/>
      <c r="S483" s="16"/>
      <c r="T483" s="16"/>
      <c r="U483" s="16"/>
      <c r="V483" s="16">
        <f t="shared" si="47"/>
        <v>480</v>
      </c>
      <c r="W483" s="11"/>
    </row>
    <row r="484" spans="1:23" x14ac:dyDescent="0.25">
      <c r="A484" s="5" t="s">
        <v>207</v>
      </c>
      <c r="B484" s="5" t="s">
        <v>454</v>
      </c>
      <c r="C484" s="9" t="s">
        <v>18</v>
      </c>
      <c r="D484" s="16">
        <v>10672</v>
      </c>
      <c r="E484" s="16">
        <v>138</v>
      </c>
      <c r="F484" s="16"/>
      <c r="G484" s="16">
        <v>118</v>
      </c>
      <c r="H484" s="16">
        <v>138</v>
      </c>
      <c r="I484" s="16"/>
      <c r="J484" s="16"/>
      <c r="K484" s="16"/>
      <c r="L484" s="16"/>
      <c r="M484" s="16"/>
      <c r="N484" s="16">
        <f t="shared" si="46"/>
        <v>11066</v>
      </c>
      <c r="O484" s="16">
        <v>120</v>
      </c>
      <c r="P484" s="16">
        <v>200</v>
      </c>
      <c r="Q484" s="16">
        <v>580</v>
      </c>
      <c r="R484" s="16"/>
      <c r="S484" s="16"/>
      <c r="T484" s="16"/>
      <c r="U484" s="16"/>
      <c r="V484" s="16">
        <f t="shared" si="47"/>
        <v>11966</v>
      </c>
      <c r="W484" s="11"/>
    </row>
    <row r="485" spans="1:23" x14ac:dyDescent="0.25">
      <c r="A485" s="5" t="s">
        <v>207</v>
      </c>
      <c r="B485" s="5" t="s">
        <v>455</v>
      </c>
      <c r="C485" s="9" t="s">
        <v>456</v>
      </c>
      <c r="D485" s="16"/>
      <c r="E485" s="16"/>
      <c r="F485" s="16"/>
      <c r="G485" s="16"/>
      <c r="H485" s="16"/>
      <c r="I485" s="16"/>
      <c r="J485" s="16"/>
      <c r="K485" s="16"/>
      <c r="L485" s="16"/>
      <c r="M485" s="16">
        <v>218</v>
      </c>
      <c r="N485" s="16">
        <f t="shared" si="46"/>
        <v>218</v>
      </c>
      <c r="O485" s="16"/>
      <c r="P485" s="16"/>
      <c r="Q485" s="16"/>
      <c r="R485" s="16"/>
      <c r="S485" s="16"/>
      <c r="T485" s="16"/>
      <c r="U485" s="16"/>
      <c r="V485" s="16">
        <f t="shared" si="47"/>
        <v>218</v>
      </c>
      <c r="W485" s="11"/>
    </row>
    <row r="486" spans="1:23" x14ac:dyDescent="0.25">
      <c r="A486" s="5" t="s">
        <v>207</v>
      </c>
      <c r="B486" s="5" t="s">
        <v>130</v>
      </c>
      <c r="C486" s="9" t="s">
        <v>25</v>
      </c>
      <c r="D486" s="16">
        <v>13409</v>
      </c>
      <c r="E486" s="16">
        <v>126</v>
      </c>
      <c r="F486" s="16"/>
      <c r="G486" s="16"/>
      <c r="H486" s="16">
        <v>1020</v>
      </c>
      <c r="I486" s="16">
        <v>4098</v>
      </c>
      <c r="J486" s="16">
        <v>95</v>
      </c>
      <c r="K486" s="16">
        <v>3069</v>
      </c>
      <c r="L486" s="16"/>
      <c r="M486" s="16"/>
      <c r="N486" s="16">
        <f t="shared" si="46"/>
        <v>21817</v>
      </c>
      <c r="O486" s="16">
        <v>45</v>
      </c>
      <c r="P486" s="16">
        <v>1740</v>
      </c>
      <c r="Q486" s="16">
        <v>3290</v>
      </c>
      <c r="R486" s="16">
        <v>0</v>
      </c>
      <c r="S486" s="16"/>
      <c r="T486" s="16"/>
      <c r="U486" s="16"/>
      <c r="V486" s="16">
        <f t="shared" si="47"/>
        <v>26892</v>
      </c>
      <c r="W486" s="11"/>
    </row>
    <row r="487" spans="1:23" ht="26.25" x14ac:dyDescent="0.25">
      <c r="A487" s="5" t="s">
        <v>207</v>
      </c>
      <c r="B487" s="5" t="s">
        <v>26</v>
      </c>
      <c r="C487" s="9" t="s">
        <v>25</v>
      </c>
      <c r="D487" s="16">
        <v>16344</v>
      </c>
      <c r="E487" s="16"/>
      <c r="F487" s="16"/>
      <c r="G487" s="16"/>
      <c r="H487" s="16"/>
      <c r="I487" s="16"/>
      <c r="J487" s="16"/>
      <c r="K487" s="16"/>
      <c r="L487" s="16"/>
      <c r="M487" s="16"/>
      <c r="N487" s="16">
        <f t="shared" si="46"/>
        <v>16344</v>
      </c>
      <c r="O487" s="16"/>
      <c r="P487" s="16"/>
      <c r="Q487" s="16"/>
      <c r="R487" s="16"/>
      <c r="S487" s="16"/>
      <c r="T487" s="16"/>
      <c r="U487" s="16"/>
      <c r="V487" s="16">
        <f t="shared" si="47"/>
        <v>16344</v>
      </c>
      <c r="W487" s="11"/>
    </row>
    <row r="488" spans="1:23" ht="39" x14ac:dyDescent="0.25">
      <c r="A488" s="5" t="s">
        <v>207</v>
      </c>
      <c r="B488" s="5" t="s">
        <v>27</v>
      </c>
      <c r="C488" s="9" t="s">
        <v>25</v>
      </c>
      <c r="D488" s="16">
        <v>0</v>
      </c>
      <c r="E488" s="16"/>
      <c r="F488" s="16"/>
      <c r="G488" s="16"/>
      <c r="H488" s="16"/>
      <c r="I488" s="16"/>
      <c r="J488" s="16"/>
      <c r="K488" s="16"/>
      <c r="L488" s="16"/>
      <c r="M488" s="16"/>
      <c r="N488" s="16">
        <f t="shared" si="46"/>
        <v>0</v>
      </c>
      <c r="O488" s="16"/>
      <c r="P488" s="16"/>
      <c r="Q488" s="16"/>
      <c r="R488" s="16"/>
      <c r="S488" s="16"/>
      <c r="T488" s="16"/>
      <c r="U488" s="16"/>
      <c r="V488" s="16">
        <f t="shared" si="47"/>
        <v>0</v>
      </c>
      <c r="W488" s="11"/>
    </row>
    <row r="489" spans="1:23" x14ac:dyDescent="0.25">
      <c r="A489" s="5" t="s">
        <v>207</v>
      </c>
      <c r="B489" s="5" t="s">
        <v>28</v>
      </c>
      <c r="C489" s="9" t="s">
        <v>29</v>
      </c>
      <c r="D489" s="16">
        <v>26358</v>
      </c>
      <c r="E489" s="16">
        <v>1414</v>
      </c>
      <c r="F489" s="16">
        <v>21600</v>
      </c>
      <c r="G489" s="16"/>
      <c r="H489" s="16">
        <v>8690</v>
      </c>
      <c r="I489" s="16">
        <v>688</v>
      </c>
      <c r="J489" s="16">
        <v>1020</v>
      </c>
      <c r="K489" s="16">
        <v>1438</v>
      </c>
      <c r="L489" s="16"/>
      <c r="M489" s="16"/>
      <c r="N489" s="16">
        <f t="shared" si="46"/>
        <v>61208</v>
      </c>
      <c r="O489" s="16">
        <v>100</v>
      </c>
      <c r="P489" s="16">
        <v>6931</v>
      </c>
      <c r="Q489" s="16">
        <v>5835</v>
      </c>
      <c r="R489" s="16"/>
      <c r="S489" s="16"/>
      <c r="T489" s="16"/>
      <c r="U489" s="16"/>
      <c r="V489" s="16">
        <f t="shared" si="47"/>
        <v>74074</v>
      </c>
      <c r="W489" s="11"/>
    </row>
    <row r="490" spans="1:23" ht="26.25" x14ac:dyDescent="0.25">
      <c r="A490" s="5" t="s">
        <v>207</v>
      </c>
      <c r="B490" s="5" t="s">
        <v>82</v>
      </c>
      <c r="C490" s="9" t="s">
        <v>29</v>
      </c>
      <c r="D490" s="16">
        <v>14824</v>
      </c>
      <c r="E490" s="16"/>
      <c r="F490" s="16"/>
      <c r="G490" s="16"/>
      <c r="H490" s="16"/>
      <c r="I490" s="16"/>
      <c r="J490" s="16"/>
      <c r="K490" s="16"/>
      <c r="L490" s="16"/>
      <c r="M490" s="16"/>
      <c r="N490" s="16">
        <f t="shared" si="46"/>
        <v>14824</v>
      </c>
      <c r="O490" s="16"/>
      <c r="P490" s="16"/>
      <c r="Q490" s="16"/>
      <c r="R490" s="16"/>
      <c r="S490" s="16"/>
      <c r="T490" s="16"/>
      <c r="U490" s="16"/>
      <c r="V490" s="16">
        <f t="shared" si="47"/>
        <v>14824</v>
      </c>
      <c r="W490" s="11"/>
    </row>
    <row r="491" spans="1:23" ht="39" x14ac:dyDescent="0.25">
      <c r="A491" s="5" t="s">
        <v>207</v>
      </c>
      <c r="B491" s="5" t="s">
        <v>132</v>
      </c>
      <c r="C491" s="9" t="s">
        <v>29</v>
      </c>
      <c r="D491" s="16">
        <v>0</v>
      </c>
      <c r="E491" s="16"/>
      <c r="F491" s="16"/>
      <c r="G491" s="16"/>
      <c r="H491" s="16"/>
      <c r="I491" s="16"/>
      <c r="J491" s="16"/>
      <c r="K491" s="16"/>
      <c r="L491" s="16"/>
      <c r="M491" s="16"/>
      <c r="N491" s="16">
        <f t="shared" si="46"/>
        <v>0</v>
      </c>
      <c r="O491" s="16"/>
      <c r="P491" s="16"/>
      <c r="Q491" s="16"/>
      <c r="R491" s="16"/>
      <c r="S491" s="16"/>
      <c r="T491" s="16"/>
      <c r="U491" s="16"/>
      <c r="V491" s="16">
        <f t="shared" si="47"/>
        <v>0</v>
      </c>
      <c r="W491" s="11"/>
    </row>
    <row r="492" spans="1:23" x14ac:dyDescent="0.25">
      <c r="A492" s="5" t="s">
        <v>207</v>
      </c>
      <c r="B492" s="5" t="s">
        <v>433</v>
      </c>
      <c r="C492" s="9" t="s">
        <v>29</v>
      </c>
      <c r="D492" s="16"/>
      <c r="E492" s="16"/>
      <c r="F492" s="16"/>
      <c r="G492" s="16"/>
      <c r="H492" s="16"/>
      <c r="I492" s="16"/>
      <c r="J492" s="16"/>
      <c r="K492" s="16">
        <v>809</v>
      </c>
      <c r="L492" s="16"/>
      <c r="M492" s="16"/>
      <c r="N492" s="16">
        <f t="shared" si="46"/>
        <v>809</v>
      </c>
      <c r="O492" s="16"/>
      <c r="P492" s="16"/>
      <c r="Q492" s="16"/>
      <c r="R492" s="16"/>
      <c r="S492" s="16"/>
      <c r="T492" s="16"/>
      <c r="U492" s="16"/>
      <c r="V492" s="16">
        <f t="shared" si="47"/>
        <v>809</v>
      </c>
      <c r="W492" s="11"/>
    </row>
    <row r="493" spans="1:23" x14ac:dyDescent="0.25">
      <c r="A493" s="5" t="s">
        <v>207</v>
      </c>
      <c r="B493" s="5" t="s">
        <v>32</v>
      </c>
      <c r="C493" s="9" t="s">
        <v>29</v>
      </c>
      <c r="D493" s="16"/>
      <c r="E493" s="16"/>
      <c r="F493" s="16"/>
      <c r="G493" s="16"/>
      <c r="H493" s="16"/>
      <c r="I493" s="16"/>
      <c r="J493" s="16"/>
      <c r="K493" s="16">
        <v>2205</v>
      </c>
      <c r="L493" s="16"/>
      <c r="M493" s="16"/>
      <c r="N493" s="16">
        <f t="shared" si="46"/>
        <v>2205</v>
      </c>
      <c r="O493" s="16"/>
      <c r="P493" s="16"/>
      <c r="Q493" s="16"/>
      <c r="R493" s="16"/>
      <c r="S493" s="16"/>
      <c r="T493" s="16"/>
      <c r="U493" s="16"/>
      <c r="V493" s="16">
        <f t="shared" si="47"/>
        <v>2205</v>
      </c>
      <c r="W493" s="11"/>
    </row>
    <row r="494" spans="1:23" x14ac:dyDescent="0.25">
      <c r="A494" s="5" t="s">
        <v>207</v>
      </c>
      <c r="B494" s="5" t="s">
        <v>222</v>
      </c>
      <c r="C494" s="9" t="s">
        <v>29</v>
      </c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>
        <f t="shared" si="46"/>
        <v>0</v>
      </c>
      <c r="O494" s="16"/>
      <c r="P494" s="16">
        <v>217</v>
      </c>
      <c r="Q494" s="16"/>
      <c r="R494" s="16"/>
      <c r="S494" s="16"/>
      <c r="T494" s="16"/>
      <c r="U494" s="16"/>
      <c r="V494" s="16">
        <f t="shared" si="47"/>
        <v>217</v>
      </c>
      <c r="W494" s="11"/>
    </row>
    <row r="495" spans="1:23" x14ac:dyDescent="0.25">
      <c r="A495" s="5" t="s">
        <v>207</v>
      </c>
      <c r="B495" s="5" t="s">
        <v>19</v>
      </c>
      <c r="C495" s="9" t="s">
        <v>20</v>
      </c>
      <c r="D495" s="16">
        <v>1622</v>
      </c>
      <c r="E495" s="16"/>
      <c r="F495" s="16"/>
      <c r="G495" s="16"/>
      <c r="H495" s="16"/>
      <c r="I495" s="16"/>
      <c r="J495" s="16"/>
      <c r="K495" s="16"/>
      <c r="L495" s="16"/>
      <c r="M495" s="16"/>
      <c r="N495" s="16">
        <f t="shared" si="46"/>
        <v>1622</v>
      </c>
      <c r="O495" s="16"/>
      <c r="P495" s="16">
        <v>50</v>
      </c>
      <c r="Q495" s="16">
        <v>750</v>
      </c>
      <c r="R495" s="16"/>
      <c r="S495" s="16"/>
      <c r="T495" s="16"/>
      <c r="U495" s="16"/>
      <c r="V495" s="16">
        <f t="shared" si="47"/>
        <v>2422</v>
      </c>
      <c r="W495" s="11"/>
    </row>
    <row r="496" spans="1:23" x14ac:dyDescent="0.25">
      <c r="A496" s="5" t="s">
        <v>207</v>
      </c>
      <c r="B496" s="5" t="s">
        <v>39</v>
      </c>
      <c r="C496" s="9" t="s">
        <v>34</v>
      </c>
      <c r="D496" s="16"/>
      <c r="E496" s="16"/>
      <c r="F496" s="16"/>
      <c r="G496" s="16"/>
      <c r="H496" s="16"/>
      <c r="I496" s="16"/>
      <c r="J496" s="16"/>
      <c r="K496" s="16"/>
      <c r="L496" s="16">
        <v>4965</v>
      </c>
      <c r="M496" s="16"/>
      <c r="N496" s="16">
        <f t="shared" si="46"/>
        <v>4965</v>
      </c>
      <c r="O496" s="16"/>
      <c r="P496" s="16"/>
      <c r="Q496" s="16"/>
      <c r="R496" s="16"/>
      <c r="S496" s="16"/>
      <c r="T496" s="16"/>
      <c r="U496" s="16"/>
      <c r="V496" s="16">
        <f t="shared" si="47"/>
        <v>4965</v>
      </c>
      <c r="W496" s="11"/>
    </row>
    <row r="497" spans="1:23" x14ac:dyDescent="0.25">
      <c r="A497" s="5" t="s">
        <v>207</v>
      </c>
      <c r="B497" s="5" t="s">
        <v>42</v>
      </c>
      <c r="C497" s="9" t="s">
        <v>29</v>
      </c>
      <c r="D497" s="16">
        <v>46293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6">
        <f t="shared" si="46"/>
        <v>46293</v>
      </c>
      <c r="O497" s="16"/>
      <c r="P497" s="16"/>
      <c r="Q497" s="16"/>
      <c r="R497" s="16"/>
      <c r="S497" s="16"/>
      <c r="T497" s="16"/>
      <c r="U497" s="16"/>
      <c r="V497" s="16">
        <f t="shared" si="47"/>
        <v>46293</v>
      </c>
      <c r="W497" s="11"/>
    </row>
    <row r="498" spans="1:23" ht="26.25" x14ac:dyDescent="0.25">
      <c r="A498" s="5" t="s">
        <v>207</v>
      </c>
      <c r="B498" s="5" t="s">
        <v>43</v>
      </c>
      <c r="C498" s="9" t="s">
        <v>29</v>
      </c>
      <c r="D498" s="16">
        <v>0</v>
      </c>
      <c r="E498" s="16"/>
      <c r="F498" s="16"/>
      <c r="G498" s="16"/>
      <c r="H498" s="16"/>
      <c r="I498" s="16"/>
      <c r="J498" s="16"/>
      <c r="K498" s="16"/>
      <c r="L498" s="16"/>
      <c r="M498" s="16"/>
      <c r="N498" s="16">
        <f t="shared" si="46"/>
        <v>0</v>
      </c>
      <c r="O498" s="16"/>
      <c r="P498" s="16"/>
      <c r="Q498" s="16"/>
      <c r="R498" s="16"/>
      <c r="S498" s="16"/>
      <c r="T498" s="16"/>
      <c r="U498" s="16"/>
      <c r="V498" s="16">
        <f t="shared" si="47"/>
        <v>0</v>
      </c>
      <c r="W498" s="11"/>
    </row>
    <row r="499" spans="1:23" ht="26.25" x14ac:dyDescent="0.25">
      <c r="A499" s="5" t="s">
        <v>207</v>
      </c>
      <c r="B499" s="5" t="s">
        <v>44</v>
      </c>
      <c r="C499" s="9" t="s">
        <v>45</v>
      </c>
      <c r="D499" s="16">
        <v>5272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>
        <f t="shared" si="46"/>
        <v>5272</v>
      </c>
      <c r="O499" s="16"/>
      <c r="P499" s="16"/>
      <c r="Q499" s="16"/>
      <c r="R499" s="16"/>
      <c r="S499" s="16"/>
      <c r="T499" s="16"/>
      <c r="U499" s="16"/>
      <c r="V499" s="16">
        <f t="shared" si="47"/>
        <v>5272</v>
      </c>
      <c r="W499" s="11"/>
    </row>
    <row r="500" spans="1:23" ht="26.25" x14ac:dyDescent="0.25">
      <c r="A500" s="5" t="s">
        <v>207</v>
      </c>
      <c r="B500" s="5" t="s">
        <v>46</v>
      </c>
      <c r="C500" s="9" t="s">
        <v>45</v>
      </c>
      <c r="D500" s="16">
        <v>0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>
        <f t="shared" si="46"/>
        <v>0</v>
      </c>
      <c r="O500" s="16"/>
      <c r="P500" s="16"/>
      <c r="Q500" s="16"/>
      <c r="R500" s="16"/>
      <c r="S500" s="16"/>
      <c r="T500" s="16"/>
      <c r="U500" s="16"/>
      <c r="V500" s="16">
        <f t="shared" si="47"/>
        <v>0</v>
      </c>
      <c r="W500" s="11"/>
    </row>
    <row r="501" spans="1:23" ht="26.25" x14ac:dyDescent="0.25">
      <c r="A501" s="5" t="s">
        <v>207</v>
      </c>
      <c r="B501" s="5" t="s">
        <v>47</v>
      </c>
      <c r="C501" s="9" t="s">
        <v>25</v>
      </c>
      <c r="D501" s="16">
        <v>5766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>
        <f t="shared" si="46"/>
        <v>5766</v>
      </c>
      <c r="O501" s="16"/>
      <c r="P501" s="16"/>
      <c r="Q501" s="16"/>
      <c r="R501" s="16"/>
      <c r="S501" s="16"/>
      <c r="T501" s="16"/>
      <c r="U501" s="16"/>
      <c r="V501" s="16">
        <f t="shared" si="47"/>
        <v>5766</v>
      </c>
      <c r="W501" s="11"/>
    </row>
    <row r="502" spans="1:23" ht="39" x14ac:dyDescent="0.25">
      <c r="A502" s="5" t="s">
        <v>207</v>
      </c>
      <c r="B502" s="5" t="s">
        <v>48</v>
      </c>
      <c r="C502" s="9" t="s">
        <v>25</v>
      </c>
      <c r="D502" s="16">
        <v>112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>
        <f t="shared" si="46"/>
        <v>112</v>
      </c>
      <c r="O502" s="16"/>
      <c r="P502" s="16"/>
      <c r="Q502" s="16"/>
      <c r="R502" s="16"/>
      <c r="S502" s="16"/>
      <c r="T502" s="16"/>
      <c r="U502" s="16"/>
      <c r="V502" s="16">
        <f t="shared" si="47"/>
        <v>112</v>
      </c>
      <c r="W502" s="11"/>
    </row>
    <row r="503" spans="1:23" x14ac:dyDescent="0.25">
      <c r="A503" s="5" t="s">
        <v>207</v>
      </c>
      <c r="B503" s="5" t="s">
        <v>49</v>
      </c>
      <c r="C503" s="9" t="s">
        <v>50</v>
      </c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>
        <f t="shared" si="46"/>
        <v>0</v>
      </c>
      <c r="O503" s="16"/>
      <c r="P503" s="16"/>
      <c r="Q503" s="16"/>
      <c r="R503" s="16"/>
      <c r="S503" s="16"/>
      <c r="T503" s="16">
        <v>2224</v>
      </c>
      <c r="U503" s="16"/>
      <c r="V503" s="16">
        <f t="shared" si="47"/>
        <v>2224</v>
      </c>
      <c r="W503" s="11"/>
    </row>
    <row r="504" spans="1:23" x14ac:dyDescent="0.25">
      <c r="A504" s="5" t="s">
        <v>207</v>
      </c>
      <c r="B504" s="5" t="s">
        <v>51</v>
      </c>
      <c r="C504" s="9"/>
      <c r="D504" s="16">
        <v>4394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>
        <f t="shared" si="46"/>
        <v>4394</v>
      </c>
      <c r="O504" s="16"/>
      <c r="P504" s="16"/>
      <c r="Q504" s="16"/>
      <c r="R504" s="16"/>
      <c r="S504" s="16"/>
      <c r="T504" s="16"/>
      <c r="U504" s="16"/>
      <c r="V504" s="16">
        <f t="shared" si="47"/>
        <v>4394</v>
      </c>
      <c r="W504" s="11"/>
    </row>
    <row r="505" spans="1:23" x14ac:dyDescent="0.25">
      <c r="A505" s="5" t="s">
        <v>207</v>
      </c>
      <c r="B505" s="5" t="s">
        <v>52</v>
      </c>
      <c r="C505" s="9"/>
      <c r="D505" s="16">
        <v>4778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>
        <f t="shared" si="46"/>
        <v>4778</v>
      </c>
      <c r="O505" s="16"/>
      <c r="P505" s="16"/>
      <c r="Q505" s="16"/>
      <c r="R505" s="16"/>
      <c r="S505" s="16"/>
      <c r="T505" s="16"/>
      <c r="U505" s="16"/>
      <c r="V505" s="16">
        <f t="shared" si="47"/>
        <v>4778</v>
      </c>
      <c r="W505" s="11"/>
    </row>
    <row r="506" spans="1:23" x14ac:dyDescent="0.25">
      <c r="A506" s="61" t="s">
        <v>207</v>
      </c>
      <c r="B506" s="61" t="s">
        <v>53</v>
      </c>
      <c r="C506" s="63"/>
      <c r="D506" s="58">
        <f t="shared" ref="D506:V506" si="48">SUM(D475:D505)</f>
        <v>294555</v>
      </c>
      <c r="E506" s="58">
        <f t="shared" si="48"/>
        <v>3152</v>
      </c>
      <c r="F506" s="58">
        <f t="shared" si="48"/>
        <v>21600</v>
      </c>
      <c r="G506" s="58">
        <f t="shared" si="48"/>
        <v>2981</v>
      </c>
      <c r="H506" s="58">
        <f t="shared" si="48"/>
        <v>15521</v>
      </c>
      <c r="I506" s="58">
        <f t="shared" si="48"/>
        <v>7396</v>
      </c>
      <c r="J506" s="58">
        <f t="shared" si="48"/>
        <v>6720</v>
      </c>
      <c r="K506" s="58">
        <f t="shared" si="48"/>
        <v>7521</v>
      </c>
      <c r="L506" s="58">
        <f t="shared" si="48"/>
        <v>4965</v>
      </c>
      <c r="M506" s="58">
        <f t="shared" si="48"/>
        <v>218</v>
      </c>
      <c r="N506" s="58">
        <f t="shared" si="48"/>
        <v>364629</v>
      </c>
      <c r="O506" s="58">
        <f t="shared" si="48"/>
        <v>745</v>
      </c>
      <c r="P506" s="58">
        <f t="shared" si="48"/>
        <v>30655</v>
      </c>
      <c r="Q506" s="58">
        <f t="shared" si="48"/>
        <v>21680</v>
      </c>
      <c r="R506" s="58">
        <f t="shared" si="48"/>
        <v>2180</v>
      </c>
      <c r="S506" s="58">
        <f t="shared" si="48"/>
        <v>0</v>
      </c>
      <c r="T506" s="58">
        <f t="shared" si="48"/>
        <v>2224</v>
      </c>
      <c r="U506" s="58">
        <f t="shared" si="48"/>
        <v>0</v>
      </c>
      <c r="V506" s="58">
        <f t="shared" si="48"/>
        <v>422113</v>
      </c>
    </row>
    <row r="507" spans="1:23" ht="15.75" x14ac:dyDescent="0.25">
      <c r="A507" s="59"/>
      <c r="B507" s="59" t="s">
        <v>457</v>
      </c>
      <c r="C507" s="59"/>
      <c r="D507" s="59">
        <f t="shared" ref="D507:V507" si="49">D41+D82+D113+D152+D197+D228+D271+D310+D344+D377+D412+D448+D474+D506</f>
        <v>6694930</v>
      </c>
      <c r="E507" s="59">
        <f t="shared" si="49"/>
        <v>48378</v>
      </c>
      <c r="F507" s="59">
        <f t="shared" si="49"/>
        <v>257675</v>
      </c>
      <c r="G507" s="59">
        <f t="shared" si="49"/>
        <v>68170</v>
      </c>
      <c r="H507" s="59">
        <f t="shared" si="49"/>
        <v>287572</v>
      </c>
      <c r="I507" s="59">
        <f t="shared" si="49"/>
        <v>228361</v>
      </c>
      <c r="J507" s="59">
        <f t="shared" si="49"/>
        <v>229750</v>
      </c>
      <c r="K507" s="59">
        <f t="shared" si="49"/>
        <v>312283</v>
      </c>
      <c r="L507" s="59">
        <f t="shared" si="49"/>
        <v>164139</v>
      </c>
      <c r="M507" s="59">
        <f t="shared" si="49"/>
        <v>1235</v>
      </c>
      <c r="N507" s="59">
        <f t="shared" si="49"/>
        <v>8292493</v>
      </c>
      <c r="O507" s="59">
        <f t="shared" si="49"/>
        <v>5373</v>
      </c>
      <c r="P507" s="59">
        <f t="shared" si="49"/>
        <v>905797</v>
      </c>
      <c r="Q507" s="59">
        <f t="shared" si="49"/>
        <v>511774</v>
      </c>
      <c r="R507" s="59">
        <f t="shared" si="49"/>
        <v>21556</v>
      </c>
      <c r="S507" s="59">
        <f t="shared" si="49"/>
        <v>0</v>
      </c>
      <c r="T507" s="59">
        <f t="shared" si="49"/>
        <v>68292</v>
      </c>
      <c r="U507" s="59">
        <f t="shared" si="49"/>
        <v>3069</v>
      </c>
      <c r="V507" s="59">
        <f t="shared" si="49"/>
        <v>9808354</v>
      </c>
      <c r="W507" s="11"/>
    </row>
    <row r="508" spans="1:23" x14ac:dyDescent="0.25">
      <c r="A508" s="5" t="s">
        <v>225</v>
      </c>
      <c r="B508" s="5" t="s">
        <v>226</v>
      </c>
      <c r="C508" s="9" t="s">
        <v>25</v>
      </c>
      <c r="D508" s="16">
        <v>63278</v>
      </c>
      <c r="E508" s="16">
        <v>540</v>
      </c>
      <c r="F508" s="16">
        <v>6700</v>
      </c>
      <c r="G508" s="16">
        <v>2388</v>
      </c>
      <c r="H508" s="16">
        <v>4100</v>
      </c>
      <c r="I508" s="16">
        <v>850</v>
      </c>
      <c r="J508" s="16">
        <v>530</v>
      </c>
      <c r="K508" s="16">
        <v>12615</v>
      </c>
      <c r="L508" s="16">
        <v>300</v>
      </c>
      <c r="M508" s="16"/>
      <c r="N508" s="10">
        <f t="shared" ref="N508:N539" si="50">D508+E508+F508+G508+H508+I508+J508+K508+L508+M508</f>
        <v>91301</v>
      </c>
      <c r="O508" s="16">
        <v>0</v>
      </c>
      <c r="P508" s="16">
        <v>3090</v>
      </c>
      <c r="Q508" s="16">
        <v>3030</v>
      </c>
      <c r="R508" s="16"/>
      <c r="S508" s="16"/>
      <c r="T508" s="16">
        <v>0</v>
      </c>
      <c r="U508" s="16">
        <v>0</v>
      </c>
      <c r="V508" s="10">
        <f t="shared" ref="V508:V539" si="51">N508+O508+P508+Q508+R508+S508+T508+U508</f>
        <v>97421</v>
      </c>
      <c r="W508" s="11"/>
    </row>
    <row r="509" spans="1:23" ht="26.25" x14ac:dyDescent="0.25">
      <c r="A509" s="5" t="s">
        <v>225</v>
      </c>
      <c r="B509" s="5" t="s">
        <v>227</v>
      </c>
      <c r="C509" s="9" t="s">
        <v>25</v>
      </c>
      <c r="D509" s="16">
        <v>73296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0">
        <f t="shared" si="50"/>
        <v>73296</v>
      </c>
      <c r="O509" s="16"/>
      <c r="P509" s="16"/>
      <c r="Q509" s="16"/>
      <c r="R509" s="16"/>
      <c r="S509" s="16"/>
      <c r="T509" s="16"/>
      <c r="U509" s="16"/>
      <c r="V509" s="10">
        <f t="shared" si="51"/>
        <v>73296</v>
      </c>
      <c r="W509" s="11"/>
    </row>
    <row r="510" spans="1:23" ht="39" x14ac:dyDescent="0.25">
      <c r="A510" s="5" t="s">
        <v>225</v>
      </c>
      <c r="B510" s="5" t="s">
        <v>228</v>
      </c>
      <c r="C510" s="9" t="s">
        <v>25</v>
      </c>
      <c r="D510" s="16">
        <v>184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0">
        <f t="shared" si="50"/>
        <v>184</v>
      </c>
      <c r="O510" s="16"/>
      <c r="P510" s="16"/>
      <c r="Q510" s="16"/>
      <c r="R510" s="16"/>
      <c r="S510" s="16"/>
      <c r="T510" s="16"/>
      <c r="U510" s="16"/>
      <c r="V510" s="10">
        <f t="shared" si="51"/>
        <v>184</v>
      </c>
      <c r="W510" s="11"/>
    </row>
    <row r="511" spans="1:23" ht="39" x14ac:dyDescent="0.25">
      <c r="A511" s="5" t="s">
        <v>225</v>
      </c>
      <c r="B511" s="5" t="s">
        <v>229</v>
      </c>
      <c r="C511" s="9" t="s">
        <v>25</v>
      </c>
      <c r="D511" s="16">
        <v>22970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0">
        <f t="shared" si="50"/>
        <v>22970</v>
      </c>
      <c r="O511" s="16"/>
      <c r="P511" s="16"/>
      <c r="Q511" s="16"/>
      <c r="R511" s="16"/>
      <c r="S511" s="16"/>
      <c r="T511" s="16"/>
      <c r="U511" s="16"/>
      <c r="V511" s="10">
        <f t="shared" si="51"/>
        <v>22970</v>
      </c>
      <c r="W511" s="11"/>
    </row>
    <row r="512" spans="1:23" ht="51.75" x14ac:dyDescent="0.25">
      <c r="A512" s="5" t="s">
        <v>225</v>
      </c>
      <c r="B512" s="5" t="s">
        <v>230</v>
      </c>
      <c r="C512" s="9" t="s">
        <v>25</v>
      </c>
      <c r="D512" s="16">
        <v>0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0">
        <f t="shared" si="50"/>
        <v>0</v>
      </c>
      <c r="O512" s="16"/>
      <c r="P512" s="16"/>
      <c r="Q512" s="16"/>
      <c r="R512" s="16"/>
      <c r="S512" s="16"/>
      <c r="T512" s="16"/>
      <c r="U512" s="16"/>
      <c r="V512" s="10">
        <f t="shared" si="51"/>
        <v>0</v>
      </c>
      <c r="W512" s="11"/>
    </row>
    <row r="513" spans="1:23" ht="26.25" x14ac:dyDescent="0.25">
      <c r="A513" s="5" t="s">
        <v>225</v>
      </c>
      <c r="B513" s="5" t="s">
        <v>231</v>
      </c>
      <c r="C513" s="9" t="s">
        <v>45</v>
      </c>
      <c r="D513" s="16">
        <v>722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0">
        <f t="shared" si="50"/>
        <v>722</v>
      </c>
      <c r="O513" s="16"/>
      <c r="P513" s="16"/>
      <c r="Q513" s="16"/>
      <c r="R513" s="16"/>
      <c r="S513" s="16"/>
      <c r="T513" s="16"/>
      <c r="U513" s="16"/>
      <c r="V513" s="10">
        <f t="shared" si="51"/>
        <v>722</v>
      </c>
      <c r="W513" s="11"/>
    </row>
    <row r="514" spans="1:23" x14ac:dyDescent="0.25">
      <c r="A514" s="5" t="s">
        <v>225</v>
      </c>
      <c r="B514" s="5" t="s">
        <v>232</v>
      </c>
      <c r="C514" s="9" t="s">
        <v>25</v>
      </c>
      <c r="D514" s="16">
        <v>117714</v>
      </c>
      <c r="E514" s="16">
        <v>900</v>
      </c>
      <c r="F514" s="16">
        <v>21800</v>
      </c>
      <c r="G514" s="16">
        <v>7500</v>
      </c>
      <c r="H514" s="16">
        <v>10500</v>
      </c>
      <c r="I514" s="16"/>
      <c r="J514" s="16">
        <v>350</v>
      </c>
      <c r="K514" s="16">
        <v>27163</v>
      </c>
      <c r="L514" s="16"/>
      <c r="M514" s="16"/>
      <c r="N514" s="10">
        <f t="shared" si="50"/>
        <v>185927</v>
      </c>
      <c r="O514" s="16"/>
      <c r="P514" s="16">
        <v>5180</v>
      </c>
      <c r="Q514" s="16">
        <v>5553</v>
      </c>
      <c r="R514" s="16"/>
      <c r="S514" s="16"/>
      <c r="T514" s="16"/>
      <c r="U514" s="16"/>
      <c r="V514" s="10">
        <f t="shared" si="51"/>
        <v>196660</v>
      </c>
      <c r="W514" s="11"/>
    </row>
    <row r="515" spans="1:23" ht="26.25" x14ac:dyDescent="0.25">
      <c r="A515" s="5" t="s">
        <v>225</v>
      </c>
      <c r="B515" s="5" t="s">
        <v>233</v>
      </c>
      <c r="C515" s="9" t="s">
        <v>25</v>
      </c>
      <c r="D515" s="16">
        <v>130784</v>
      </c>
      <c r="E515" s="16"/>
      <c r="F515" s="16"/>
      <c r="G515" s="16"/>
      <c r="H515" s="16"/>
      <c r="I515" s="16"/>
      <c r="J515" s="16"/>
      <c r="K515" s="16"/>
      <c r="L515" s="16"/>
      <c r="M515" s="16"/>
      <c r="N515" s="10">
        <f t="shared" si="50"/>
        <v>130784</v>
      </c>
      <c r="O515" s="16"/>
      <c r="P515" s="16"/>
      <c r="Q515" s="16"/>
      <c r="R515" s="16"/>
      <c r="S515" s="16"/>
      <c r="T515" s="16"/>
      <c r="U515" s="16"/>
      <c r="V515" s="10">
        <f t="shared" si="51"/>
        <v>130784</v>
      </c>
      <c r="W515" s="11"/>
    </row>
    <row r="516" spans="1:23" ht="39" x14ac:dyDescent="0.25">
      <c r="A516" s="5" t="s">
        <v>225</v>
      </c>
      <c r="B516" s="5" t="s">
        <v>234</v>
      </c>
      <c r="C516" s="9" t="s">
        <v>25</v>
      </c>
      <c r="D516" s="16">
        <v>508</v>
      </c>
      <c r="E516" s="16"/>
      <c r="F516" s="16"/>
      <c r="G516" s="16"/>
      <c r="H516" s="16"/>
      <c r="I516" s="16"/>
      <c r="J516" s="16"/>
      <c r="K516" s="16"/>
      <c r="L516" s="16"/>
      <c r="M516" s="16"/>
      <c r="N516" s="10">
        <f t="shared" si="50"/>
        <v>508</v>
      </c>
      <c r="O516" s="16"/>
      <c r="P516" s="16"/>
      <c r="Q516" s="16"/>
      <c r="R516" s="16"/>
      <c r="S516" s="16"/>
      <c r="T516" s="16"/>
      <c r="U516" s="16"/>
      <c r="V516" s="10">
        <f t="shared" si="51"/>
        <v>508</v>
      </c>
      <c r="W516" s="11"/>
    </row>
    <row r="517" spans="1:23" ht="26.25" x14ac:dyDescent="0.25">
      <c r="A517" s="5" t="s">
        <v>225</v>
      </c>
      <c r="B517" s="5" t="s">
        <v>235</v>
      </c>
      <c r="C517" s="9" t="s">
        <v>25</v>
      </c>
      <c r="D517" s="16">
        <v>47708</v>
      </c>
      <c r="E517" s="16"/>
      <c r="F517" s="16"/>
      <c r="G517" s="16"/>
      <c r="H517" s="16"/>
      <c r="I517" s="16"/>
      <c r="J517" s="16"/>
      <c r="K517" s="16"/>
      <c r="L517" s="16"/>
      <c r="M517" s="16"/>
      <c r="N517" s="10">
        <f t="shared" si="50"/>
        <v>47708</v>
      </c>
      <c r="O517" s="16"/>
      <c r="P517" s="16"/>
      <c r="Q517" s="16"/>
      <c r="R517" s="16"/>
      <c r="S517" s="16"/>
      <c r="T517" s="16"/>
      <c r="U517" s="16"/>
      <c r="V517" s="10">
        <f t="shared" si="51"/>
        <v>47708</v>
      </c>
      <c r="W517" s="11"/>
    </row>
    <row r="518" spans="1:23" ht="39" x14ac:dyDescent="0.25">
      <c r="A518" s="5" t="s">
        <v>225</v>
      </c>
      <c r="B518" s="5" t="s">
        <v>236</v>
      </c>
      <c r="C518" s="9" t="s">
        <v>25</v>
      </c>
      <c r="D518" s="16">
        <v>0</v>
      </c>
      <c r="E518" s="16"/>
      <c r="F518" s="16"/>
      <c r="G518" s="16"/>
      <c r="H518" s="16"/>
      <c r="I518" s="16"/>
      <c r="J518" s="16"/>
      <c r="K518" s="16"/>
      <c r="L518" s="16"/>
      <c r="M518" s="16"/>
      <c r="N518" s="10">
        <f t="shared" si="50"/>
        <v>0</v>
      </c>
      <c r="O518" s="16"/>
      <c r="P518" s="16"/>
      <c r="Q518" s="16"/>
      <c r="R518" s="16"/>
      <c r="S518" s="16"/>
      <c r="T518" s="16"/>
      <c r="U518" s="16"/>
      <c r="V518" s="10">
        <f t="shared" si="51"/>
        <v>0</v>
      </c>
      <c r="W518" s="11"/>
    </row>
    <row r="519" spans="1:23" ht="39" x14ac:dyDescent="0.25">
      <c r="A519" s="5" t="s">
        <v>225</v>
      </c>
      <c r="B519" s="5" t="s">
        <v>237</v>
      </c>
      <c r="C519" s="9" t="s">
        <v>45</v>
      </c>
      <c r="D519" s="16">
        <v>958</v>
      </c>
      <c r="E519" s="16"/>
      <c r="F519" s="16"/>
      <c r="G519" s="16"/>
      <c r="H519" s="16"/>
      <c r="I519" s="16"/>
      <c r="J519" s="16"/>
      <c r="K519" s="16"/>
      <c r="L519" s="16"/>
      <c r="M519" s="16"/>
      <c r="N519" s="10">
        <f t="shared" si="50"/>
        <v>958</v>
      </c>
      <c r="O519" s="16"/>
      <c r="P519" s="16"/>
      <c r="Q519" s="16"/>
      <c r="R519" s="16"/>
      <c r="S519" s="16"/>
      <c r="T519" s="16"/>
      <c r="U519" s="16"/>
      <c r="V519" s="10">
        <f t="shared" si="51"/>
        <v>958</v>
      </c>
      <c r="W519" s="11"/>
    </row>
    <row r="520" spans="1:23" ht="39" x14ac:dyDescent="0.25">
      <c r="A520" s="5" t="s">
        <v>225</v>
      </c>
      <c r="B520" s="5" t="s">
        <v>238</v>
      </c>
      <c r="C520" s="9" t="s">
        <v>45</v>
      </c>
      <c r="D520" s="16">
        <v>0</v>
      </c>
      <c r="E520" s="16"/>
      <c r="F520" s="16"/>
      <c r="G520" s="16"/>
      <c r="H520" s="16"/>
      <c r="I520" s="16"/>
      <c r="J520" s="16"/>
      <c r="K520" s="16"/>
      <c r="L520" s="16"/>
      <c r="M520" s="16"/>
      <c r="N520" s="10">
        <f t="shared" si="50"/>
        <v>0</v>
      </c>
      <c r="O520" s="16"/>
      <c r="P520" s="16"/>
      <c r="Q520" s="16"/>
      <c r="R520" s="16"/>
      <c r="S520" s="16"/>
      <c r="T520" s="16"/>
      <c r="U520" s="16"/>
      <c r="V520" s="10">
        <f t="shared" si="51"/>
        <v>0</v>
      </c>
      <c r="W520" s="11"/>
    </row>
    <row r="521" spans="1:23" x14ac:dyDescent="0.25">
      <c r="A521" s="5" t="s">
        <v>225</v>
      </c>
      <c r="B521" s="5" t="s">
        <v>239</v>
      </c>
      <c r="C521" s="9" t="s">
        <v>25</v>
      </c>
      <c r="D521" s="16">
        <v>170534</v>
      </c>
      <c r="E521" s="16">
        <v>1100</v>
      </c>
      <c r="F521" s="16">
        <v>38000</v>
      </c>
      <c r="G521" s="16">
        <v>9700</v>
      </c>
      <c r="H521" s="16">
        <v>29600</v>
      </c>
      <c r="I521" s="16"/>
      <c r="J521" s="16">
        <v>4300</v>
      </c>
      <c r="K521" s="16">
        <v>36928</v>
      </c>
      <c r="L521" s="16"/>
      <c r="M521" s="16"/>
      <c r="N521" s="10">
        <f t="shared" si="50"/>
        <v>290162</v>
      </c>
      <c r="O521" s="16"/>
      <c r="P521" s="16">
        <v>8000</v>
      </c>
      <c r="Q521" s="16">
        <v>14288</v>
      </c>
      <c r="R521" s="16"/>
      <c r="S521" s="16"/>
      <c r="T521" s="16"/>
      <c r="U521" s="16"/>
      <c r="V521" s="10">
        <f t="shared" si="51"/>
        <v>312450</v>
      </c>
      <c r="W521" s="11"/>
    </row>
    <row r="522" spans="1:23" ht="26.25" x14ac:dyDescent="0.25">
      <c r="A522" s="5" t="s">
        <v>225</v>
      </c>
      <c r="B522" s="5" t="s">
        <v>240</v>
      </c>
      <c r="C522" s="9" t="s">
        <v>25</v>
      </c>
      <c r="D522" s="16">
        <v>175960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0">
        <f t="shared" si="50"/>
        <v>175960</v>
      </c>
      <c r="O522" s="16"/>
      <c r="P522" s="16"/>
      <c r="Q522" s="16"/>
      <c r="R522" s="16"/>
      <c r="S522" s="16"/>
      <c r="T522" s="16"/>
      <c r="U522" s="16"/>
      <c r="V522" s="10">
        <f t="shared" si="51"/>
        <v>175960</v>
      </c>
      <c r="W522" s="11"/>
    </row>
    <row r="523" spans="1:23" ht="39" x14ac:dyDescent="0.25">
      <c r="A523" s="5" t="s">
        <v>225</v>
      </c>
      <c r="B523" s="5" t="s">
        <v>241</v>
      </c>
      <c r="C523" s="9" t="s">
        <v>25</v>
      </c>
      <c r="D523" s="16">
        <v>3242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0">
        <f t="shared" si="50"/>
        <v>3242</v>
      </c>
      <c r="O523" s="16"/>
      <c r="P523" s="16"/>
      <c r="Q523" s="16"/>
      <c r="R523" s="16"/>
      <c r="S523" s="16"/>
      <c r="T523" s="16"/>
      <c r="U523" s="16"/>
      <c r="V523" s="10">
        <f t="shared" si="51"/>
        <v>3242</v>
      </c>
      <c r="W523" s="11"/>
    </row>
    <row r="524" spans="1:23" ht="26.25" x14ac:dyDescent="0.25">
      <c r="A524" s="5" t="s">
        <v>225</v>
      </c>
      <c r="B524" s="5" t="s">
        <v>242</v>
      </c>
      <c r="C524" s="9" t="s">
        <v>25</v>
      </c>
      <c r="D524" s="16">
        <v>70482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0">
        <f t="shared" si="50"/>
        <v>70482</v>
      </c>
      <c r="O524" s="16"/>
      <c r="P524" s="16"/>
      <c r="Q524" s="16"/>
      <c r="R524" s="16"/>
      <c r="S524" s="16"/>
      <c r="T524" s="16"/>
      <c r="U524" s="16"/>
      <c r="V524" s="10">
        <f t="shared" si="51"/>
        <v>70482</v>
      </c>
      <c r="W524" s="11"/>
    </row>
    <row r="525" spans="1:23" ht="39" x14ac:dyDescent="0.25">
      <c r="A525" s="5" t="s">
        <v>225</v>
      </c>
      <c r="B525" s="5" t="s">
        <v>243</v>
      </c>
      <c r="C525" s="9" t="s">
        <v>25</v>
      </c>
      <c r="D525" s="16">
        <v>1226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0">
        <f t="shared" si="50"/>
        <v>1226</v>
      </c>
      <c r="O525" s="16"/>
      <c r="P525" s="16"/>
      <c r="Q525" s="16"/>
      <c r="R525" s="16"/>
      <c r="S525" s="16"/>
      <c r="T525" s="16"/>
      <c r="U525" s="16"/>
      <c r="V525" s="10">
        <f t="shared" si="51"/>
        <v>1226</v>
      </c>
      <c r="W525" s="11"/>
    </row>
    <row r="526" spans="1:23" ht="26.25" x14ac:dyDescent="0.25">
      <c r="A526" s="5" t="s">
        <v>225</v>
      </c>
      <c r="B526" s="5" t="s">
        <v>244</v>
      </c>
      <c r="C526" s="9" t="s">
        <v>45</v>
      </c>
      <c r="D526" s="16">
        <v>958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0">
        <f t="shared" si="50"/>
        <v>958</v>
      </c>
      <c r="O526" s="16"/>
      <c r="P526" s="16"/>
      <c r="Q526" s="16"/>
      <c r="R526" s="16"/>
      <c r="S526" s="16"/>
      <c r="T526" s="16"/>
      <c r="U526" s="16"/>
      <c r="V526" s="10">
        <f t="shared" si="51"/>
        <v>958</v>
      </c>
      <c r="W526" s="11"/>
    </row>
    <row r="527" spans="1:23" ht="39" x14ac:dyDescent="0.25">
      <c r="A527" s="5" t="s">
        <v>225</v>
      </c>
      <c r="B527" s="5" t="s">
        <v>245</v>
      </c>
      <c r="C527" s="9" t="s">
        <v>45</v>
      </c>
      <c r="D527" s="16">
        <v>0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0">
        <f t="shared" si="50"/>
        <v>0</v>
      </c>
      <c r="O527" s="16"/>
      <c r="P527" s="16"/>
      <c r="Q527" s="16"/>
      <c r="R527" s="16"/>
      <c r="S527" s="16"/>
      <c r="T527" s="16"/>
      <c r="U527" s="16"/>
      <c r="V527" s="10">
        <f t="shared" si="51"/>
        <v>0</v>
      </c>
      <c r="W527" s="11"/>
    </row>
    <row r="528" spans="1:23" x14ac:dyDescent="0.25">
      <c r="A528" s="5" t="s">
        <v>225</v>
      </c>
      <c r="B528" s="5" t="s">
        <v>246</v>
      </c>
      <c r="C528" s="9" t="s">
        <v>29</v>
      </c>
      <c r="D528" s="16">
        <v>76648</v>
      </c>
      <c r="E528" s="16">
        <v>4500</v>
      </c>
      <c r="F528" s="16">
        <v>27500</v>
      </c>
      <c r="G528" s="16">
        <v>4500</v>
      </c>
      <c r="H528" s="16">
        <v>26000</v>
      </c>
      <c r="I528" s="16">
        <v>0</v>
      </c>
      <c r="J528" s="16">
        <v>460</v>
      </c>
      <c r="K528" s="16">
        <v>0</v>
      </c>
      <c r="L528" s="16"/>
      <c r="M528" s="16">
        <v>12330</v>
      </c>
      <c r="N528" s="10">
        <f t="shared" si="50"/>
        <v>151938</v>
      </c>
      <c r="O528" s="16">
        <v>100</v>
      </c>
      <c r="P528" s="16">
        <v>12930</v>
      </c>
      <c r="Q528" s="16">
        <v>21000</v>
      </c>
      <c r="R528" s="16"/>
      <c r="S528" s="16"/>
      <c r="T528" s="16"/>
      <c r="U528" s="16"/>
      <c r="V528" s="10">
        <f t="shared" si="51"/>
        <v>185968</v>
      </c>
      <c r="W528" s="11"/>
    </row>
    <row r="529" spans="1:23" ht="26.25" x14ac:dyDescent="0.25">
      <c r="A529" s="5" t="s">
        <v>225</v>
      </c>
      <c r="B529" s="5" t="s">
        <v>247</v>
      </c>
      <c r="C529" s="9" t="s">
        <v>29</v>
      </c>
      <c r="D529" s="16">
        <v>292840</v>
      </c>
      <c r="E529" s="16"/>
      <c r="F529" s="16"/>
      <c r="G529" s="16"/>
      <c r="H529" s="16"/>
      <c r="I529" s="16"/>
      <c r="J529" s="16"/>
      <c r="K529" s="16"/>
      <c r="L529" s="16"/>
      <c r="M529" s="16"/>
      <c r="N529" s="10">
        <f t="shared" si="50"/>
        <v>292840</v>
      </c>
      <c r="O529" s="16"/>
      <c r="P529" s="16"/>
      <c r="Q529" s="16"/>
      <c r="R529" s="16"/>
      <c r="S529" s="16"/>
      <c r="T529" s="16"/>
      <c r="U529" s="16"/>
      <c r="V529" s="10">
        <f t="shared" si="51"/>
        <v>292840</v>
      </c>
      <c r="W529" s="11"/>
    </row>
    <row r="530" spans="1:23" ht="26.25" x14ac:dyDescent="0.25">
      <c r="A530" s="5" t="s">
        <v>225</v>
      </c>
      <c r="B530" s="5" t="s">
        <v>248</v>
      </c>
      <c r="C530" s="9" t="s">
        <v>29</v>
      </c>
      <c r="D530" s="16">
        <v>12578</v>
      </c>
      <c r="E530" s="16"/>
      <c r="F530" s="16"/>
      <c r="G530" s="16"/>
      <c r="H530" s="16"/>
      <c r="I530" s="16"/>
      <c r="J530" s="16"/>
      <c r="K530" s="16"/>
      <c r="L530" s="16"/>
      <c r="M530" s="16"/>
      <c r="N530" s="10">
        <f t="shared" si="50"/>
        <v>12578</v>
      </c>
      <c r="O530" s="16"/>
      <c r="P530" s="16"/>
      <c r="Q530" s="16"/>
      <c r="R530" s="16"/>
      <c r="S530" s="16"/>
      <c r="T530" s="16"/>
      <c r="U530" s="16"/>
      <c r="V530" s="10">
        <f t="shared" si="51"/>
        <v>12578</v>
      </c>
      <c r="W530" s="11"/>
    </row>
    <row r="531" spans="1:23" ht="39" x14ac:dyDescent="0.25">
      <c r="A531" s="5" t="s">
        <v>225</v>
      </c>
      <c r="B531" s="5" t="s">
        <v>249</v>
      </c>
      <c r="C531" s="9" t="s">
        <v>29</v>
      </c>
      <c r="D531" s="16">
        <v>3676</v>
      </c>
      <c r="E531" s="16"/>
      <c r="F531" s="16"/>
      <c r="G531" s="16"/>
      <c r="H531" s="16"/>
      <c r="I531" s="16"/>
      <c r="J531" s="16"/>
      <c r="K531" s="16"/>
      <c r="L531" s="16"/>
      <c r="M531" s="16"/>
      <c r="N531" s="10">
        <f t="shared" si="50"/>
        <v>3676</v>
      </c>
      <c r="O531" s="16"/>
      <c r="P531" s="16"/>
      <c r="Q531" s="16"/>
      <c r="R531" s="16"/>
      <c r="S531" s="16"/>
      <c r="T531" s="16"/>
      <c r="U531" s="16"/>
      <c r="V531" s="10">
        <f t="shared" si="51"/>
        <v>3676</v>
      </c>
      <c r="W531" s="11"/>
    </row>
    <row r="532" spans="1:23" x14ac:dyDescent="0.25">
      <c r="A532" s="5" t="s">
        <v>225</v>
      </c>
      <c r="B532" s="5" t="s">
        <v>222</v>
      </c>
      <c r="C532" s="9" t="s">
        <v>29</v>
      </c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0">
        <f t="shared" si="50"/>
        <v>0</v>
      </c>
      <c r="O532" s="16"/>
      <c r="P532" s="16">
        <v>1230</v>
      </c>
      <c r="Q532" s="16"/>
      <c r="R532" s="16"/>
      <c r="S532" s="16"/>
      <c r="T532" s="16"/>
      <c r="U532" s="16"/>
      <c r="V532" s="10">
        <f t="shared" si="51"/>
        <v>1230</v>
      </c>
      <c r="W532" s="11"/>
    </row>
    <row r="533" spans="1:23" ht="26.25" x14ac:dyDescent="0.25">
      <c r="A533" s="5" t="s">
        <v>225</v>
      </c>
      <c r="B533" s="5" t="s">
        <v>250</v>
      </c>
      <c r="C533" s="9" t="s">
        <v>45</v>
      </c>
      <c r="D533" s="16">
        <v>8388</v>
      </c>
      <c r="E533" s="16"/>
      <c r="F533" s="16"/>
      <c r="G533" s="16"/>
      <c r="H533" s="16"/>
      <c r="I533" s="16"/>
      <c r="J533" s="16"/>
      <c r="K533" s="16"/>
      <c r="L533" s="16"/>
      <c r="M533" s="16"/>
      <c r="N533" s="10">
        <f t="shared" si="50"/>
        <v>8388</v>
      </c>
      <c r="O533" s="16"/>
      <c r="P533" s="16"/>
      <c r="Q533" s="16"/>
      <c r="R533" s="16"/>
      <c r="S533" s="16"/>
      <c r="T533" s="16"/>
      <c r="U533" s="16"/>
      <c r="V533" s="10">
        <f t="shared" si="51"/>
        <v>8388</v>
      </c>
      <c r="W533" s="11"/>
    </row>
    <row r="534" spans="1:23" ht="39" x14ac:dyDescent="0.25">
      <c r="A534" s="5" t="s">
        <v>225</v>
      </c>
      <c r="B534" s="5" t="s">
        <v>251</v>
      </c>
      <c r="C534" s="9" t="s">
        <v>45</v>
      </c>
      <c r="D534" s="16">
        <v>208</v>
      </c>
      <c r="E534" s="16"/>
      <c r="F534" s="16"/>
      <c r="G534" s="16"/>
      <c r="H534" s="16"/>
      <c r="I534" s="16"/>
      <c r="J534" s="16"/>
      <c r="K534" s="16"/>
      <c r="L534" s="16"/>
      <c r="M534" s="16"/>
      <c r="N534" s="10">
        <f t="shared" si="50"/>
        <v>208</v>
      </c>
      <c r="O534" s="16"/>
      <c r="P534" s="16"/>
      <c r="Q534" s="16"/>
      <c r="R534" s="16"/>
      <c r="S534" s="16"/>
      <c r="T534" s="16"/>
      <c r="U534" s="16"/>
      <c r="V534" s="10">
        <f t="shared" si="51"/>
        <v>208</v>
      </c>
      <c r="W534" s="11"/>
    </row>
    <row r="535" spans="1:23" ht="26.25" x14ac:dyDescent="0.25">
      <c r="A535" s="5" t="s">
        <v>225</v>
      </c>
      <c r="B535" s="5" t="s">
        <v>252</v>
      </c>
      <c r="C535" s="9" t="s">
        <v>29</v>
      </c>
      <c r="D535" s="16">
        <v>286166</v>
      </c>
      <c r="E535" s="16">
        <v>5400</v>
      </c>
      <c r="F535" s="16">
        <v>71000</v>
      </c>
      <c r="G535" s="16">
        <v>10700</v>
      </c>
      <c r="H535" s="16">
        <v>40000</v>
      </c>
      <c r="I535" s="16"/>
      <c r="J535" s="16">
        <v>400</v>
      </c>
      <c r="K535" s="16"/>
      <c r="L535" s="16"/>
      <c r="M535" s="16"/>
      <c r="N535" s="10">
        <f t="shared" si="50"/>
        <v>413666</v>
      </c>
      <c r="O535" s="16">
        <v>100</v>
      </c>
      <c r="P535" s="16">
        <v>49319</v>
      </c>
      <c r="Q535" s="16">
        <v>49279</v>
      </c>
      <c r="R535" s="16"/>
      <c r="S535" s="16"/>
      <c r="T535" s="16"/>
      <c r="U535" s="16"/>
      <c r="V535" s="10">
        <f t="shared" si="51"/>
        <v>512364</v>
      </c>
      <c r="W535" s="11"/>
    </row>
    <row r="536" spans="1:23" ht="26.25" x14ac:dyDescent="0.25">
      <c r="A536" s="5" t="s">
        <v>225</v>
      </c>
      <c r="B536" s="5" t="s">
        <v>248</v>
      </c>
      <c r="C536" s="9" t="s">
        <v>29</v>
      </c>
      <c r="D536" s="16">
        <v>14265</v>
      </c>
      <c r="E536" s="16"/>
      <c r="F536" s="16"/>
      <c r="G536" s="16"/>
      <c r="H536" s="16"/>
      <c r="I536" s="16"/>
      <c r="J536" s="16"/>
      <c r="K536" s="16"/>
      <c r="L536" s="16"/>
      <c r="M536" s="16"/>
      <c r="N536" s="10">
        <f t="shared" si="50"/>
        <v>14265</v>
      </c>
      <c r="O536" s="16"/>
      <c r="P536" s="16"/>
      <c r="Q536" s="16"/>
      <c r="R536" s="16"/>
      <c r="S536" s="16"/>
      <c r="T536" s="16"/>
      <c r="U536" s="16"/>
      <c r="V536" s="10">
        <f t="shared" si="51"/>
        <v>14265</v>
      </c>
      <c r="W536" s="11"/>
    </row>
    <row r="537" spans="1:23" ht="26.25" x14ac:dyDescent="0.25">
      <c r="A537" s="5" t="s">
        <v>225</v>
      </c>
      <c r="B537" s="5" t="s">
        <v>247</v>
      </c>
      <c r="C537" s="9" t="s">
        <v>29</v>
      </c>
      <c r="D537" s="16">
        <v>814050</v>
      </c>
      <c r="E537" s="16"/>
      <c r="F537" s="16"/>
      <c r="G537" s="16"/>
      <c r="H537" s="16"/>
      <c r="I537" s="16"/>
      <c r="J537" s="16"/>
      <c r="K537" s="16"/>
      <c r="L537" s="16"/>
      <c r="M537" s="16"/>
      <c r="N537" s="10">
        <f t="shared" si="50"/>
        <v>814050</v>
      </c>
      <c r="O537" s="16"/>
      <c r="P537" s="16"/>
      <c r="Q537" s="16"/>
      <c r="R537" s="16"/>
      <c r="S537" s="16"/>
      <c r="T537" s="16"/>
      <c r="U537" s="16"/>
      <c r="V537" s="10">
        <f t="shared" si="51"/>
        <v>814050</v>
      </c>
      <c r="W537" s="11"/>
    </row>
    <row r="538" spans="1:23" ht="39" x14ac:dyDescent="0.25">
      <c r="A538" s="5" t="s">
        <v>225</v>
      </c>
      <c r="B538" s="5" t="s">
        <v>253</v>
      </c>
      <c r="C538" s="9" t="s">
        <v>29</v>
      </c>
      <c r="D538" s="16">
        <v>1922</v>
      </c>
      <c r="E538" s="16"/>
      <c r="F538" s="16"/>
      <c r="G538" s="16"/>
      <c r="H538" s="16"/>
      <c r="I538" s="16"/>
      <c r="J538" s="16"/>
      <c r="K538" s="16"/>
      <c r="L538" s="16"/>
      <c r="M538" s="16"/>
      <c r="N538" s="10">
        <f t="shared" si="50"/>
        <v>1922</v>
      </c>
      <c r="O538" s="16"/>
      <c r="P538" s="16"/>
      <c r="Q538" s="16"/>
      <c r="R538" s="16"/>
      <c r="S538" s="16"/>
      <c r="T538" s="16"/>
      <c r="U538" s="16"/>
      <c r="V538" s="10">
        <f t="shared" si="51"/>
        <v>1922</v>
      </c>
      <c r="W538" s="11"/>
    </row>
    <row r="539" spans="1:23" x14ac:dyDescent="0.25">
      <c r="A539" s="5" t="s">
        <v>225</v>
      </c>
      <c r="B539" s="5" t="s">
        <v>222</v>
      </c>
      <c r="C539" s="9" t="s">
        <v>29</v>
      </c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0">
        <f t="shared" si="50"/>
        <v>0</v>
      </c>
      <c r="O539" s="16"/>
      <c r="P539" s="16">
        <v>4394</v>
      </c>
      <c r="Q539" s="16"/>
      <c r="R539" s="16"/>
      <c r="S539" s="16"/>
      <c r="T539" s="16"/>
      <c r="U539" s="16"/>
      <c r="V539" s="10">
        <f t="shared" si="51"/>
        <v>4394</v>
      </c>
      <c r="W539" s="11"/>
    </row>
    <row r="540" spans="1:23" ht="26.25" x14ac:dyDescent="0.25">
      <c r="A540" s="5" t="s">
        <v>225</v>
      </c>
      <c r="B540" s="5" t="s">
        <v>250</v>
      </c>
      <c r="C540" s="9" t="s">
        <v>45</v>
      </c>
      <c r="D540" s="16">
        <v>12938</v>
      </c>
      <c r="E540" s="16"/>
      <c r="F540" s="16"/>
      <c r="G540" s="16"/>
      <c r="H540" s="16"/>
      <c r="I540" s="16"/>
      <c r="J540" s="16"/>
      <c r="K540" s="16"/>
      <c r="L540" s="16"/>
      <c r="M540" s="16"/>
      <c r="N540" s="10">
        <f t="shared" ref="N540:N571" si="52">D540+E540+F540+G540+H540+I540+J540+K540+L540+M540</f>
        <v>12938</v>
      </c>
      <c r="O540" s="16"/>
      <c r="P540" s="16"/>
      <c r="Q540" s="16"/>
      <c r="R540" s="16"/>
      <c r="S540" s="16"/>
      <c r="T540" s="16"/>
      <c r="U540" s="16"/>
      <c r="V540" s="10">
        <f t="shared" ref="V540:V571" si="53">N540+O540+P540+Q540+R540+S540+T540+U540</f>
        <v>12938</v>
      </c>
      <c r="W540" s="11"/>
    </row>
    <row r="541" spans="1:23" ht="39" x14ac:dyDescent="0.25">
      <c r="A541" s="5" t="s">
        <v>225</v>
      </c>
      <c r="B541" s="5" t="s">
        <v>254</v>
      </c>
      <c r="C541" s="9" t="s">
        <v>45</v>
      </c>
      <c r="D541" s="16">
        <v>0</v>
      </c>
      <c r="E541" s="16"/>
      <c r="F541" s="16"/>
      <c r="G541" s="16"/>
      <c r="H541" s="16"/>
      <c r="I541" s="16"/>
      <c r="J541" s="16"/>
      <c r="K541" s="16"/>
      <c r="L541" s="16"/>
      <c r="M541" s="16"/>
      <c r="N541" s="10">
        <f t="shared" si="52"/>
        <v>0</v>
      </c>
      <c r="O541" s="16"/>
      <c r="P541" s="16"/>
      <c r="Q541" s="16"/>
      <c r="R541" s="16"/>
      <c r="S541" s="16"/>
      <c r="T541" s="16"/>
      <c r="U541" s="16"/>
      <c r="V541" s="10">
        <f t="shared" si="53"/>
        <v>0</v>
      </c>
      <c r="W541" s="11"/>
    </row>
    <row r="542" spans="1:23" x14ac:dyDescent="0.25">
      <c r="A542" s="5" t="s">
        <v>225</v>
      </c>
      <c r="B542" s="5" t="s">
        <v>255</v>
      </c>
      <c r="C542" s="9" t="s">
        <v>45</v>
      </c>
      <c r="D542" s="16">
        <v>23115</v>
      </c>
      <c r="E542" s="16">
        <v>1650</v>
      </c>
      <c r="F542" s="16">
        <v>9000</v>
      </c>
      <c r="G542" s="16">
        <v>400</v>
      </c>
      <c r="H542" s="16">
        <v>4300</v>
      </c>
      <c r="I542" s="16"/>
      <c r="J542" s="16"/>
      <c r="K542" s="16"/>
      <c r="L542" s="16"/>
      <c r="M542" s="16"/>
      <c r="N542" s="10">
        <f t="shared" si="52"/>
        <v>38465</v>
      </c>
      <c r="O542" s="16">
        <v>300</v>
      </c>
      <c r="P542" s="16">
        <v>11838</v>
      </c>
      <c r="Q542" s="16">
        <v>7464</v>
      </c>
      <c r="R542" s="16"/>
      <c r="S542" s="16"/>
      <c r="T542" s="16"/>
      <c r="U542" s="16"/>
      <c r="V542" s="10">
        <f t="shared" si="53"/>
        <v>58067</v>
      </c>
      <c r="W542" s="11"/>
    </row>
    <row r="543" spans="1:23" x14ac:dyDescent="0.25">
      <c r="A543" s="5" t="s">
        <v>225</v>
      </c>
      <c r="B543" s="5" t="s">
        <v>256</v>
      </c>
      <c r="C543" s="9" t="s">
        <v>45</v>
      </c>
      <c r="D543" s="16">
        <v>49456</v>
      </c>
      <c r="E543" s="16"/>
      <c r="F543" s="16"/>
      <c r="G543" s="16"/>
      <c r="H543" s="16"/>
      <c r="I543" s="16"/>
      <c r="J543" s="16"/>
      <c r="K543" s="16"/>
      <c r="L543" s="16"/>
      <c r="M543" s="16"/>
      <c r="N543" s="10">
        <f t="shared" si="52"/>
        <v>49456</v>
      </c>
      <c r="O543" s="16"/>
      <c r="P543" s="16"/>
      <c r="Q543" s="16"/>
      <c r="R543" s="16"/>
      <c r="S543" s="16"/>
      <c r="T543" s="16"/>
      <c r="U543" s="16"/>
      <c r="V543" s="10">
        <f t="shared" si="53"/>
        <v>49456</v>
      </c>
      <c r="W543" s="11"/>
    </row>
    <row r="544" spans="1:23" ht="26.25" x14ac:dyDescent="0.25">
      <c r="A544" s="5" t="s">
        <v>225</v>
      </c>
      <c r="B544" s="5" t="s">
        <v>257</v>
      </c>
      <c r="C544" s="9" t="s">
        <v>45</v>
      </c>
      <c r="D544" s="16">
        <v>298</v>
      </c>
      <c r="E544" s="16"/>
      <c r="F544" s="16"/>
      <c r="G544" s="16"/>
      <c r="H544" s="16"/>
      <c r="I544" s="16"/>
      <c r="J544" s="16"/>
      <c r="K544" s="16"/>
      <c r="L544" s="16"/>
      <c r="M544" s="16"/>
      <c r="N544" s="10">
        <f t="shared" si="52"/>
        <v>298</v>
      </c>
      <c r="O544" s="16"/>
      <c r="P544" s="16"/>
      <c r="Q544" s="16"/>
      <c r="R544" s="16"/>
      <c r="S544" s="16"/>
      <c r="T544" s="16"/>
      <c r="U544" s="16"/>
      <c r="V544" s="10">
        <f t="shared" si="53"/>
        <v>298</v>
      </c>
      <c r="W544" s="11"/>
    </row>
    <row r="545" spans="1:23" ht="26.25" x14ac:dyDescent="0.25">
      <c r="A545" s="5" t="s">
        <v>225</v>
      </c>
      <c r="B545" s="5" t="s">
        <v>258</v>
      </c>
      <c r="C545" s="9" t="s">
        <v>45</v>
      </c>
      <c r="D545" s="16">
        <v>33280</v>
      </c>
      <c r="E545" s="16"/>
      <c r="F545" s="16"/>
      <c r="G545" s="16"/>
      <c r="H545" s="16"/>
      <c r="I545" s="16"/>
      <c r="J545" s="16"/>
      <c r="K545" s="16"/>
      <c r="L545" s="16"/>
      <c r="M545" s="16"/>
      <c r="N545" s="10">
        <f t="shared" si="52"/>
        <v>33280</v>
      </c>
      <c r="O545" s="16"/>
      <c r="P545" s="16"/>
      <c r="Q545" s="16"/>
      <c r="R545" s="16"/>
      <c r="S545" s="16"/>
      <c r="T545" s="16"/>
      <c r="U545" s="16"/>
      <c r="V545" s="10">
        <f t="shared" si="53"/>
        <v>33280</v>
      </c>
      <c r="W545" s="11"/>
    </row>
    <row r="546" spans="1:23" ht="39" x14ac:dyDescent="0.25">
      <c r="A546" s="5" t="s">
        <v>225</v>
      </c>
      <c r="B546" s="5" t="s">
        <v>259</v>
      </c>
      <c r="C546" s="9" t="s">
        <v>45</v>
      </c>
      <c r="D546" s="16">
        <v>598</v>
      </c>
      <c r="E546" s="16"/>
      <c r="F546" s="16"/>
      <c r="G546" s="16"/>
      <c r="H546" s="16"/>
      <c r="I546" s="16"/>
      <c r="J546" s="16"/>
      <c r="K546" s="16"/>
      <c r="L546" s="16"/>
      <c r="M546" s="16"/>
      <c r="N546" s="10">
        <f t="shared" si="52"/>
        <v>598</v>
      </c>
      <c r="O546" s="16"/>
      <c r="P546" s="16"/>
      <c r="Q546" s="16"/>
      <c r="R546" s="16"/>
      <c r="S546" s="16"/>
      <c r="T546" s="16"/>
      <c r="U546" s="16"/>
      <c r="V546" s="10">
        <f t="shared" si="53"/>
        <v>598</v>
      </c>
      <c r="W546" s="11"/>
    </row>
    <row r="547" spans="1:23" x14ac:dyDescent="0.25">
      <c r="A547" s="5" t="s">
        <v>225</v>
      </c>
      <c r="B547" s="5" t="s">
        <v>260</v>
      </c>
      <c r="C547" s="9" t="s">
        <v>45</v>
      </c>
      <c r="D547" s="16"/>
      <c r="E547" s="16">
        <v>560</v>
      </c>
      <c r="F547" s="16"/>
      <c r="G547" s="16"/>
      <c r="H547" s="16"/>
      <c r="I547" s="16"/>
      <c r="J547" s="16">
        <v>7000</v>
      </c>
      <c r="K547" s="16"/>
      <c r="L547" s="16"/>
      <c r="M547" s="16"/>
      <c r="N547" s="10">
        <f t="shared" si="52"/>
        <v>7560</v>
      </c>
      <c r="O547" s="16">
        <v>2500</v>
      </c>
      <c r="P547" s="16">
        <v>33925</v>
      </c>
      <c r="Q547" s="16">
        <v>29556</v>
      </c>
      <c r="R547" s="16"/>
      <c r="S547" s="16"/>
      <c r="T547" s="16"/>
      <c r="U547" s="16"/>
      <c r="V547" s="10">
        <f t="shared" si="53"/>
        <v>73541</v>
      </c>
      <c r="W547" s="11"/>
    </row>
    <row r="548" spans="1:23" ht="26.25" x14ac:dyDescent="0.25">
      <c r="A548" s="5" t="s">
        <v>225</v>
      </c>
      <c r="B548" s="5" t="s">
        <v>261</v>
      </c>
      <c r="C548" s="9" t="s">
        <v>45</v>
      </c>
      <c r="D548" s="16">
        <v>56320</v>
      </c>
      <c r="E548" s="16"/>
      <c r="F548" s="16"/>
      <c r="G548" s="16"/>
      <c r="H548" s="16"/>
      <c r="I548" s="16"/>
      <c r="J548" s="16"/>
      <c r="K548" s="16"/>
      <c r="L548" s="16"/>
      <c r="M548" s="16"/>
      <c r="N548" s="10">
        <f t="shared" si="52"/>
        <v>56320</v>
      </c>
      <c r="O548" s="16"/>
      <c r="P548" s="16"/>
      <c r="Q548" s="16"/>
      <c r="R548" s="16"/>
      <c r="S548" s="16"/>
      <c r="T548" s="16"/>
      <c r="U548" s="16"/>
      <c r="V548" s="10">
        <f t="shared" si="53"/>
        <v>56320</v>
      </c>
      <c r="W548" s="11"/>
    </row>
    <row r="549" spans="1:23" ht="39" x14ac:dyDescent="0.25">
      <c r="A549" s="5" t="s">
        <v>225</v>
      </c>
      <c r="B549" s="5" t="s">
        <v>262</v>
      </c>
      <c r="C549" s="9" t="s">
        <v>45</v>
      </c>
      <c r="D549" s="16">
        <v>0</v>
      </c>
      <c r="E549" s="16"/>
      <c r="F549" s="16"/>
      <c r="G549" s="16"/>
      <c r="H549" s="16"/>
      <c r="I549" s="16"/>
      <c r="J549" s="16"/>
      <c r="K549" s="16"/>
      <c r="L549" s="16"/>
      <c r="M549" s="16"/>
      <c r="N549" s="10">
        <f t="shared" si="52"/>
        <v>0</v>
      </c>
      <c r="O549" s="16"/>
      <c r="P549" s="16"/>
      <c r="Q549" s="16"/>
      <c r="R549" s="16"/>
      <c r="S549" s="16"/>
      <c r="T549" s="16"/>
      <c r="U549" s="16"/>
      <c r="V549" s="10">
        <f t="shared" si="53"/>
        <v>0</v>
      </c>
      <c r="W549" s="11"/>
    </row>
    <row r="550" spans="1:23" ht="26.25" x14ac:dyDescent="0.25">
      <c r="A550" s="5" t="s">
        <v>225</v>
      </c>
      <c r="B550" s="5" t="s">
        <v>263</v>
      </c>
      <c r="C550" s="9" t="s">
        <v>45</v>
      </c>
      <c r="D550" s="16">
        <v>249568</v>
      </c>
      <c r="E550" s="16"/>
      <c r="F550" s="16"/>
      <c r="G550" s="16"/>
      <c r="H550" s="16"/>
      <c r="I550" s="16"/>
      <c r="J550" s="16"/>
      <c r="K550" s="16"/>
      <c r="L550" s="16"/>
      <c r="M550" s="16"/>
      <c r="N550" s="10">
        <f t="shared" si="52"/>
        <v>249568</v>
      </c>
      <c r="O550" s="16"/>
      <c r="P550" s="16"/>
      <c r="Q550" s="16"/>
      <c r="R550" s="16"/>
      <c r="S550" s="16"/>
      <c r="T550" s="16"/>
      <c r="U550" s="16"/>
      <c r="V550" s="10">
        <f t="shared" si="53"/>
        <v>249568</v>
      </c>
      <c r="W550" s="11"/>
    </row>
    <row r="551" spans="1:23" x14ac:dyDescent="0.25">
      <c r="A551" s="5" t="s">
        <v>225</v>
      </c>
      <c r="B551" s="5" t="s">
        <v>264</v>
      </c>
      <c r="C551" s="9" t="s">
        <v>45</v>
      </c>
      <c r="D551" s="16">
        <v>110101</v>
      </c>
      <c r="E551" s="16">
        <v>1280</v>
      </c>
      <c r="F551" s="16">
        <v>27300</v>
      </c>
      <c r="G551" s="16">
        <v>2330</v>
      </c>
      <c r="H551" s="16">
        <v>28300</v>
      </c>
      <c r="I551" s="16"/>
      <c r="J551" s="16"/>
      <c r="K551" s="16"/>
      <c r="L551" s="16"/>
      <c r="M551" s="16"/>
      <c r="N551" s="10">
        <f t="shared" si="52"/>
        <v>169311</v>
      </c>
      <c r="O551" s="16"/>
      <c r="P551" s="16">
        <v>20792</v>
      </c>
      <c r="Q551" s="16">
        <v>7145</v>
      </c>
      <c r="R551" s="16"/>
      <c r="S551" s="16"/>
      <c r="T551" s="16"/>
      <c r="U551" s="16"/>
      <c r="V551" s="10">
        <f t="shared" si="53"/>
        <v>197248</v>
      </c>
      <c r="W551" s="11"/>
    </row>
    <row r="552" spans="1:23" ht="26.25" x14ac:dyDescent="0.25">
      <c r="A552" s="5" t="s">
        <v>225</v>
      </c>
      <c r="B552" s="5" t="s">
        <v>265</v>
      </c>
      <c r="C552" s="9" t="s">
        <v>45</v>
      </c>
      <c r="D552" s="16">
        <v>58225</v>
      </c>
      <c r="E552" s="16">
        <v>1200</v>
      </c>
      <c r="F552" s="16">
        <v>13780</v>
      </c>
      <c r="G552" s="16">
        <v>800</v>
      </c>
      <c r="H552" s="16">
        <v>3000</v>
      </c>
      <c r="I552" s="16">
        <v>0</v>
      </c>
      <c r="J552" s="16">
        <v>590</v>
      </c>
      <c r="K552" s="16">
        <v>0</v>
      </c>
      <c r="L552" s="16">
        <v>0</v>
      </c>
      <c r="M552" s="16"/>
      <c r="N552" s="10">
        <f t="shared" si="52"/>
        <v>77595</v>
      </c>
      <c r="O552" s="16">
        <v>300</v>
      </c>
      <c r="P552" s="16">
        <v>4340</v>
      </c>
      <c r="Q552" s="16">
        <v>5308</v>
      </c>
      <c r="R552" s="16"/>
      <c r="S552" s="16"/>
      <c r="T552" s="16"/>
      <c r="U552" s="16"/>
      <c r="V552" s="10">
        <f t="shared" si="53"/>
        <v>87543</v>
      </c>
      <c r="W552" s="11"/>
    </row>
    <row r="553" spans="1:23" ht="26.25" x14ac:dyDescent="0.25">
      <c r="A553" s="5" t="s">
        <v>225</v>
      </c>
      <c r="B553" s="5" t="s">
        <v>266</v>
      </c>
      <c r="C553" s="9" t="s">
        <v>45</v>
      </c>
      <c r="D553" s="16">
        <v>54184</v>
      </c>
      <c r="E553" s="16"/>
      <c r="F553" s="16"/>
      <c r="G553" s="16"/>
      <c r="H553" s="16"/>
      <c r="I553" s="16"/>
      <c r="J553" s="16"/>
      <c r="K553" s="16"/>
      <c r="L553" s="16"/>
      <c r="M553" s="16"/>
      <c r="N553" s="10">
        <f t="shared" si="52"/>
        <v>54184</v>
      </c>
      <c r="O553" s="16"/>
      <c r="P553" s="16"/>
      <c r="Q553" s="16"/>
      <c r="R553" s="16"/>
      <c r="S553" s="16"/>
      <c r="T553" s="16"/>
      <c r="U553" s="16"/>
      <c r="V553" s="10">
        <f t="shared" si="53"/>
        <v>54184</v>
      </c>
      <c r="W553" s="11"/>
    </row>
    <row r="554" spans="1:23" ht="39" x14ac:dyDescent="0.25">
      <c r="A554" s="5" t="s">
        <v>225</v>
      </c>
      <c r="B554" s="5" t="s">
        <v>267</v>
      </c>
      <c r="C554" s="9" t="s">
        <v>45</v>
      </c>
      <c r="D554" s="16">
        <v>0</v>
      </c>
      <c r="E554" s="16"/>
      <c r="F554" s="16"/>
      <c r="G554" s="16"/>
      <c r="H554" s="16"/>
      <c r="I554" s="16"/>
      <c r="J554" s="16"/>
      <c r="K554" s="16"/>
      <c r="L554" s="16"/>
      <c r="M554" s="16"/>
      <c r="N554" s="10">
        <f t="shared" si="52"/>
        <v>0</v>
      </c>
      <c r="O554" s="16"/>
      <c r="P554" s="16"/>
      <c r="Q554" s="16"/>
      <c r="R554" s="16"/>
      <c r="S554" s="16"/>
      <c r="T554" s="16"/>
      <c r="U554" s="16"/>
      <c r="V554" s="10">
        <f t="shared" si="53"/>
        <v>0</v>
      </c>
      <c r="W554" s="11"/>
    </row>
    <row r="555" spans="1:23" ht="39" x14ac:dyDescent="0.25">
      <c r="A555" s="5" t="s">
        <v>225</v>
      </c>
      <c r="B555" s="5" t="s">
        <v>268</v>
      </c>
      <c r="C555" s="9" t="s">
        <v>45</v>
      </c>
      <c r="D555" s="16">
        <v>212731</v>
      </c>
      <c r="E555" s="16"/>
      <c r="F555" s="16"/>
      <c r="G555" s="16"/>
      <c r="H555" s="16"/>
      <c r="I555" s="16"/>
      <c r="J555" s="16"/>
      <c r="K555" s="16"/>
      <c r="L555" s="16"/>
      <c r="M555" s="16"/>
      <c r="N555" s="10">
        <f t="shared" si="52"/>
        <v>212731</v>
      </c>
      <c r="O555" s="16"/>
      <c r="P555" s="16"/>
      <c r="Q555" s="16"/>
      <c r="R555" s="16"/>
      <c r="S555" s="16"/>
      <c r="T555" s="16"/>
      <c r="U555" s="16"/>
      <c r="V555" s="10">
        <f t="shared" si="53"/>
        <v>212731</v>
      </c>
      <c r="W555" s="11"/>
    </row>
    <row r="556" spans="1:23" x14ac:dyDescent="0.25">
      <c r="A556" s="5" t="s">
        <v>225</v>
      </c>
      <c r="B556" s="5" t="s">
        <v>269</v>
      </c>
      <c r="C556" s="9" t="s">
        <v>45</v>
      </c>
      <c r="D556" s="16">
        <v>15008</v>
      </c>
      <c r="E556" s="16">
        <v>700</v>
      </c>
      <c r="F556" s="16">
        <v>3650</v>
      </c>
      <c r="G556" s="16">
        <v>400</v>
      </c>
      <c r="H556" s="16">
        <v>1600</v>
      </c>
      <c r="I556" s="16"/>
      <c r="J556" s="16"/>
      <c r="K556" s="16"/>
      <c r="L556" s="16"/>
      <c r="M556" s="16"/>
      <c r="N556" s="10">
        <f t="shared" si="52"/>
        <v>21358</v>
      </c>
      <c r="O556" s="16">
        <v>150</v>
      </c>
      <c r="P556" s="16">
        <v>1520</v>
      </c>
      <c r="Q556" s="16">
        <v>3700</v>
      </c>
      <c r="R556" s="16"/>
      <c r="S556" s="16"/>
      <c r="T556" s="16"/>
      <c r="U556" s="16"/>
      <c r="V556" s="10">
        <f t="shared" si="53"/>
        <v>26728</v>
      </c>
      <c r="W556" s="11"/>
    </row>
    <row r="557" spans="1:23" ht="26.25" x14ac:dyDescent="0.25">
      <c r="A557" s="5" t="s">
        <v>225</v>
      </c>
      <c r="B557" s="5" t="s">
        <v>270</v>
      </c>
      <c r="C557" s="9" t="s">
        <v>45</v>
      </c>
      <c r="D557" s="16">
        <v>21688</v>
      </c>
      <c r="E557" s="16"/>
      <c r="F557" s="16"/>
      <c r="G557" s="16"/>
      <c r="H557" s="16"/>
      <c r="I557" s="16"/>
      <c r="J557" s="16"/>
      <c r="K557" s="16"/>
      <c r="L557" s="16"/>
      <c r="M557" s="16"/>
      <c r="N557" s="10">
        <f t="shared" si="52"/>
        <v>21688</v>
      </c>
      <c r="O557" s="16"/>
      <c r="P557" s="16"/>
      <c r="Q557" s="16"/>
      <c r="R557" s="16"/>
      <c r="S557" s="16"/>
      <c r="T557" s="16"/>
      <c r="U557" s="16"/>
      <c r="V557" s="10">
        <f t="shared" si="53"/>
        <v>21688</v>
      </c>
      <c r="W557" s="11"/>
    </row>
    <row r="558" spans="1:23" ht="39" x14ac:dyDescent="0.25">
      <c r="A558" s="5" t="s">
        <v>225</v>
      </c>
      <c r="B558" s="5" t="s">
        <v>271</v>
      </c>
      <c r="C558" s="9" t="s">
        <v>45</v>
      </c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0">
        <f t="shared" si="52"/>
        <v>0</v>
      </c>
      <c r="O558" s="16"/>
      <c r="P558" s="16"/>
      <c r="Q558" s="16"/>
      <c r="R558" s="16"/>
      <c r="S558" s="16"/>
      <c r="T558" s="16"/>
      <c r="U558" s="16"/>
      <c r="V558" s="10">
        <f t="shared" si="53"/>
        <v>0</v>
      </c>
      <c r="W558" s="11"/>
    </row>
    <row r="559" spans="1:23" ht="26.25" x14ac:dyDescent="0.25">
      <c r="A559" s="5" t="s">
        <v>225</v>
      </c>
      <c r="B559" s="5" t="s">
        <v>272</v>
      </c>
      <c r="C559" s="9" t="s">
        <v>45</v>
      </c>
      <c r="D559" s="16">
        <v>30950</v>
      </c>
      <c r="E559" s="16"/>
      <c r="F559" s="16"/>
      <c r="G559" s="16"/>
      <c r="H559" s="16"/>
      <c r="I559" s="16"/>
      <c r="J559" s="16"/>
      <c r="K559" s="16"/>
      <c r="L559" s="16"/>
      <c r="M559" s="16"/>
      <c r="N559" s="10">
        <f t="shared" si="52"/>
        <v>30950</v>
      </c>
      <c r="O559" s="16"/>
      <c r="P559" s="16"/>
      <c r="Q559" s="16"/>
      <c r="R559" s="16"/>
      <c r="S559" s="16"/>
      <c r="T559" s="16"/>
      <c r="U559" s="16"/>
      <c r="V559" s="10">
        <f t="shared" si="53"/>
        <v>30950</v>
      </c>
      <c r="W559" s="11"/>
    </row>
    <row r="560" spans="1:23" x14ac:dyDescent="0.25">
      <c r="A560" s="5" t="s">
        <v>225</v>
      </c>
      <c r="B560" s="5" t="s">
        <v>23</v>
      </c>
      <c r="C560" s="9" t="s">
        <v>22</v>
      </c>
      <c r="D560" s="16">
        <v>140686</v>
      </c>
      <c r="E560" s="16">
        <v>2400</v>
      </c>
      <c r="F560" s="16">
        <v>23300</v>
      </c>
      <c r="G560" s="16">
        <v>2200</v>
      </c>
      <c r="H560" s="16">
        <v>22850</v>
      </c>
      <c r="I560" s="16"/>
      <c r="J560" s="16"/>
      <c r="K560" s="16"/>
      <c r="L560" s="16"/>
      <c r="M560" s="16"/>
      <c r="N560" s="10">
        <f t="shared" si="52"/>
        <v>191436</v>
      </c>
      <c r="O560" s="16">
        <v>30</v>
      </c>
      <c r="P560" s="16">
        <v>16327</v>
      </c>
      <c r="Q560" s="16">
        <v>8428</v>
      </c>
      <c r="R560" s="16"/>
      <c r="S560" s="16"/>
      <c r="T560" s="16"/>
      <c r="U560" s="16"/>
      <c r="V560" s="10">
        <f t="shared" si="53"/>
        <v>216221</v>
      </c>
      <c r="W560" s="11"/>
    </row>
    <row r="561" spans="1:23" ht="26.25" x14ac:dyDescent="0.25">
      <c r="A561" s="5" t="s">
        <v>225</v>
      </c>
      <c r="B561" s="5" t="s">
        <v>186</v>
      </c>
      <c r="C561" s="9" t="s">
        <v>22</v>
      </c>
      <c r="D561" s="16">
        <v>60651</v>
      </c>
      <c r="E561" s="16"/>
      <c r="F561" s="16"/>
      <c r="G561" s="16"/>
      <c r="H561" s="16"/>
      <c r="I561" s="16"/>
      <c r="J561" s="16"/>
      <c r="K561" s="16"/>
      <c r="L561" s="16"/>
      <c r="M561" s="16"/>
      <c r="N561" s="10">
        <f t="shared" si="52"/>
        <v>60651</v>
      </c>
      <c r="O561" s="16"/>
      <c r="P561" s="16"/>
      <c r="Q561" s="16"/>
      <c r="R561" s="16"/>
      <c r="S561" s="16"/>
      <c r="T561" s="16"/>
      <c r="U561" s="16"/>
      <c r="V561" s="10">
        <f t="shared" si="53"/>
        <v>60651</v>
      </c>
      <c r="W561" s="11"/>
    </row>
    <row r="562" spans="1:23" ht="26.25" x14ac:dyDescent="0.25">
      <c r="A562" s="5" t="s">
        <v>225</v>
      </c>
      <c r="B562" s="5" t="s">
        <v>80</v>
      </c>
      <c r="C562" s="12" t="s">
        <v>22</v>
      </c>
      <c r="D562" s="16">
        <v>29491</v>
      </c>
      <c r="E562" s="16"/>
      <c r="F562" s="16"/>
      <c r="G562" s="16"/>
      <c r="H562" s="16"/>
      <c r="I562" s="16"/>
      <c r="J562" s="16"/>
      <c r="K562" s="16"/>
      <c r="L562" s="16"/>
      <c r="M562" s="16"/>
      <c r="N562" s="10">
        <f t="shared" si="52"/>
        <v>29491</v>
      </c>
      <c r="O562" s="16"/>
      <c r="P562" s="16"/>
      <c r="Q562" s="16"/>
      <c r="R562" s="16"/>
      <c r="S562" s="16"/>
      <c r="T562" s="16"/>
      <c r="U562" s="16"/>
      <c r="V562" s="10">
        <f t="shared" si="53"/>
        <v>29491</v>
      </c>
      <c r="W562" s="11"/>
    </row>
    <row r="563" spans="1:23" x14ac:dyDescent="0.25">
      <c r="A563" s="5" t="s">
        <v>225</v>
      </c>
      <c r="B563" s="5" t="s">
        <v>21</v>
      </c>
      <c r="C563" s="9" t="s">
        <v>22</v>
      </c>
      <c r="D563" s="16">
        <v>115518</v>
      </c>
      <c r="E563" s="16">
        <v>1700</v>
      </c>
      <c r="F563" s="16">
        <v>6200</v>
      </c>
      <c r="G563" s="16">
        <v>550</v>
      </c>
      <c r="H563" s="16">
        <v>6000</v>
      </c>
      <c r="I563" s="16"/>
      <c r="J563" s="16"/>
      <c r="K563" s="16"/>
      <c r="L563" s="16"/>
      <c r="M563" s="16"/>
      <c r="N563" s="10">
        <f t="shared" si="52"/>
        <v>129968</v>
      </c>
      <c r="O563" s="16">
        <v>300</v>
      </c>
      <c r="P563" s="16">
        <v>8087</v>
      </c>
      <c r="Q563" s="16">
        <v>3098</v>
      </c>
      <c r="R563" s="16">
        <v>15714</v>
      </c>
      <c r="S563" s="16"/>
      <c r="T563" s="16"/>
      <c r="U563" s="16"/>
      <c r="V563" s="10">
        <f t="shared" si="53"/>
        <v>157167</v>
      </c>
      <c r="W563" s="11"/>
    </row>
    <row r="564" spans="1:23" x14ac:dyDescent="0.25">
      <c r="A564" s="5" t="s">
        <v>225</v>
      </c>
      <c r="B564" s="5" t="s">
        <v>273</v>
      </c>
      <c r="C564" s="9" t="s">
        <v>22</v>
      </c>
      <c r="D564" s="16">
        <v>168096</v>
      </c>
      <c r="E564" s="16">
        <v>2600</v>
      </c>
      <c r="F564" s="16">
        <v>12250</v>
      </c>
      <c r="G564" s="16">
        <v>500</v>
      </c>
      <c r="H564" s="16">
        <v>3600</v>
      </c>
      <c r="I564" s="16"/>
      <c r="J564" s="16"/>
      <c r="K564" s="16"/>
      <c r="L564" s="16"/>
      <c r="M564" s="16"/>
      <c r="N564" s="10">
        <f t="shared" si="52"/>
        <v>187046</v>
      </c>
      <c r="O564" s="16">
        <v>300</v>
      </c>
      <c r="P564" s="16">
        <v>10795</v>
      </c>
      <c r="Q564" s="16">
        <v>7990</v>
      </c>
      <c r="R564" s="16"/>
      <c r="S564" s="16"/>
      <c r="T564" s="16"/>
      <c r="U564" s="16"/>
      <c r="V564" s="10">
        <f t="shared" si="53"/>
        <v>206131</v>
      </c>
      <c r="W564" s="11"/>
    </row>
    <row r="565" spans="1:23" ht="26.25" x14ac:dyDescent="0.25">
      <c r="A565" s="5" t="s">
        <v>225</v>
      </c>
      <c r="B565" s="5" t="s">
        <v>274</v>
      </c>
      <c r="C565" s="9" t="s">
        <v>217</v>
      </c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0">
        <f t="shared" si="52"/>
        <v>0</v>
      </c>
      <c r="O565" s="16"/>
      <c r="P565" s="16"/>
      <c r="Q565" s="16"/>
      <c r="R565" s="16"/>
      <c r="S565" s="16"/>
      <c r="T565" s="16">
        <v>540</v>
      </c>
      <c r="U565" s="16"/>
      <c r="V565" s="10">
        <f t="shared" si="53"/>
        <v>540</v>
      </c>
      <c r="W565" s="11"/>
    </row>
    <row r="566" spans="1:23" x14ac:dyDescent="0.25">
      <c r="A566" s="5" t="s">
        <v>225</v>
      </c>
      <c r="B566" s="5" t="s">
        <v>275</v>
      </c>
      <c r="C566" s="9" t="s">
        <v>217</v>
      </c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0">
        <f t="shared" si="52"/>
        <v>0</v>
      </c>
      <c r="O566" s="16"/>
      <c r="P566" s="16"/>
      <c r="Q566" s="16"/>
      <c r="R566" s="16"/>
      <c r="S566" s="16"/>
      <c r="T566" s="16">
        <v>711</v>
      </c>
      <c r="U566" s="16"/>
      <c r="V566" s="10">
        <f t="shared" si="53"/>
        <v>711</v>
      </c>
      <c r="W566" s="11"/>
    </row>
    <row r="567" spans="1:23" x14ac:dyDescent="0.25">
      <c r="A567" s="5" t="s">
        <v>225</v>
      </c>
      <c r="B567" s="5" t="s">
        <v>276</v>
      </c>
      <c r="C567" s="9" t="s">
        <v>120</v>
      </c>
      <c r="D567" s="16"/>
      <c r="E567" s="16"/>
      <c r="F567" s="16">
        <v>19000</v>
      </c>
      <c r="G567" s="16">
        <v>500</v>
      </c>
      <c r="H567" s="16">
        <v>7000</v>
      </c>
      <c r="I567" s="16"/>
      <c r="J567" s="16"/>
      <c r="K567" s="16"/>
      <c r="L567" s="16"/>
      <c r="M567" s="16"/>
      <c r="N567" s="10">
        <f t="shared" si="52"/>
        <v>26500</v>
      </c>
      <c r="O567" s="16"/>
      <c r="P567" s="16">
        <v>7464</v>
      </c>
      <c r="Q567" s="16">
        <v>1500</v>
      </c>
      <c r="R567" s="16"/>
      <c r="S567" s="16"/>
      <c r="T567" s="16"/>
      <c r="U567" s="16"/>
      <c r="V567" s="10">
        <f t="shared" si="53"/>
        <v>35464</v>
      </c>
      <c r="W567" s="11"/>
    </row>
    <row r="568" spans="1:23" ht="26.25" x14ac:dyDescent="0.25">
      <c r="A568" s="5" t="s">
        <v>225</v>
      </c>
      <c r="B568" s="5" t="s">
        <v>277</v>
      </c>
      <c r="C568" s="9" t="s">
        <v>120</v>
      </c>
      <c r="D568" s="16"/>
      <c r="E568" s="16"/>
      <c r="F568" s="16">
        <v>3850</v>
      </c>
      <c r="G568" s="16">
        <v>250</v>
      </c>
      <c r="H568" s="16">
        <v>320</v>
      </c>
      <c r="I568" s="16"/>
      <c r="J568" s="16"/>
      <c r="K568" s="16"/>
      <c r="L568" s="16"/>
      <c r="M568" s="16"/>
      <c r="N568" s="10">
        <f t="shared" si="52"/>
        <v>4420</v>
      </c>
      <c r="O568" s="16"/>
      <c r="P568" s="16">
        <v>9500</v>
      </c>
      <c r="Q568" s="16">
        <v>500</v>
      </c>
      <c r="R568" s="16"/>
      <c r="S568" s="16"/>
      <c r="T568" s="16"/>
      <c r="U568" s="16"/>
      <c r="V568" s="10">
        <f t="shared" si="53"/>
        <v>14420</v>
      </c>
      <c r="W568" s="11"/>
    </row>
    <row r="569" spans="1:23" ht="26.25" x14ac:dyDescent="0.25">
      <c r="A569" s="5" t="s">
        <v>225</v>
      </c>
      <c r="B569" s="5" t="s">
        <v>278</v>
      </c>
      <c r="C569" s="9" t="s">
        <v>14</v>
      </c>
      <c r="D569" s="16"/>
      <c r="E569" s="16"/>
      <c r="F569" s="16"/>
      <c r="G569" s="16">
        <v>50</v>
      </c>
      <c r="H569" s="16">
        <v>770</v>
      </c>
      <c r="I569" s="16"/>
      <c r="J569" s="16"/>
      <c r="K569" s="16"/>
      <c r="L569" s="16"/>
      <c r="M569" s="16"/>
      <c r="N569" s="10">
        <f t="shared" si="52"/>
        <v>820</v>
      </c>
      <c r="O569" s="16"/>
      <c r="P569" s="16">
        <v>8500</v>
      </c>
      <c r="Q569" s="16">
        <v>1000</v>
      </c>
      <c r="R569" s="16"/>
      <c r="S569" s="16"/>
      <c r="T569" s="16"/>
      <c r="U569" s="16"/>
      <c r="V569" s="10">
        <f t="shared" si="53"/>
        <v>10320</v>
      </c>
      <c r="W569" s="11"/>
    </row>
    <row r="570" spans="1:23" ht="26.25" x14ac:dyDescent="0.25">
      <c r="A570" s="5" t="s">
        <v>225</v>
      </c>
      <c r="B570" s="5" t="s">
        <v>179</v>
      </c>
      <c r="C570" s="9" t="s">
        <v>120</v>
      </c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0">
        <f t="shared" si="52"/>
        <v>0</v>
      </c>
      <c r="O570" s="16"/>
      <c r="P570" s="16">
        <v>2710</v>
      </c>
      <c r="Q570" s="16"/>
      <c r="R570" s="16"/>
      <c r="S570" s="16"/>
      <c r="T570" s="16"/>
      <c r="U570" s="16"/>
      <c r="V570" s="10">
        <f t="shared" si="53"/>
        <v>2710</v>
      </c>
      <c r="W570" s="11"/>
    </row>
    <row r="571" spans="1:23" ht="26.25" x14ac:dyDescent="0.25">
      <c r="A571" s="5" t="s">
        <v>225</v>
      </c>
      <c r="B571" s="5" t="s">
        <v>16</v>
      </c>
      <c r="C571" s="9" t="s">
        <v>14</v>
      </c>
      <c r="D571" s="16">
        <v>415173</v>
      </c>
      <c r="E571" s="16">
        <v>1560</v>
      </c>
      <c r="F571" s="16">
        <v>10000</v>
      </c>
      <c r="G571" s="16">
        <v>3500</v>
      </c>
      <c r="H571" s="16">
        <v>8000</v>
      </c>
      <c r="I571" s="16"/>
      <c r="J571" s="16">
        <v>103000</v>
      </c>
      <c r="K571" s="16"/>
      <c r="L571" s="16"/>
      <c r="M571" s="16">
        <v>1900</v>
      </c>
      <c r="N571" s="10">
        <f t="shared" si="52"/>
        <v>543133</v>
      </c>
      <c r="O571" s="16">
        <v>1000</v>
      </c>
      <c r="P571" s="16">
        <v>73177</v>
      </c>
      <c r="Q571" s="16">
        <v>72985</v>
      </c>
      <c r="R571" s="16"/>
      <c r="S571" s="16"/>
      <c r="T571" s="16"/>
      <c r="U571" s="16"/>
      <c r="V571" s="10">
        <f t="shared" si="53"/>
        <v>690295</v>
      </c>
      <c r="W571" s="11"/>
    </row>
    <row r="572" spans="1:23" ht="26.25" x14ac:dyDescent="0.25">
      <c r="A572" s="5" t="s">
        <v>225</v>
      </c>
      <c r="B572" s="5" t="s">
        <v>279</v>
      </c>
      <c r="C572" s="9" t="s">
        <v>14</v>
      </c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0">
        <f t="shared" ref="N572:N588" si="54">D572+E572+F572+G572+H572+I572+J572+K572+L572+M572</f>
        <v>0</v>
      </c>
      <c r="O572" s="16"/>
      <c r="P572" s="16"/>
      <c r="Q572" s="16"/>
      <c r="R572" s="16"/>
      <c r="S572" s="16"/>
      <c r="T572" s="16"/>
      <c r="U572" s="16">
        <v>1740</v>
      </c>
      <c r="V572" s="10">
        <f t="shared" ref="V572:V588" si="55">N572+O572+P572+Q572+R572+S572+T572+U572</f>
        <v>1740</v>
      </c>
      <c r="W572" s="11"/>
    </row>
    <row r="573" spans="1:23" ht="26.25" x14ac:dyDescent="0.25">
      <c r="A573" s="5" t="s">
        <v>225</v>
      </c>
      <c r="B573" s="5" t="s">
        <v>280</v>
      </c>
      <c r="C573" s="9" t="s">
        <v>14</v>
      </c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0">
        <f t="shared" si="54"/>
        <v>0</v>
      </c>
      <c r="O573" s="16"/>
      <c r="P573" s="16">
        <v>17975</v>
      </c>
      <c r="Q573" s="16">
        <v>4260</v>
      </c>
      <c r="R573" s="16"/>
      <c r="S573" s="16"/>
      <c r="T573" s="16"/>
      <c r="U573" s="16"/>
      <c r="V573" s="10">
        <f t="shared" si="55"/>
        <v>22235</v>
      </c>
      <c r="W573" s="11"/>
    </row>
    <row r="574" spans="1:23" ht="39" x14ac:dyDescent="0.25">
      <c r="A574" s="5" t="s">
        <v>225</v>
      </c>
      <c r="B574" s="5" t="s">
        <v>281</v>
      </c>
      <c r="C574" s="9" t="s">
        <v>14</v>
      </c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0">
        <f t="shared" si="54"/>
        <v>0</v>
      </c>
      <c r="O574" s="16"/>
      <c r="P574" s="16">
        <v>6082</v>
      </c>
      <c r="Q574" s="16"/>
      <c r="R574" s="16"/>
      <c r="S574" s="16"/>
      <c r="T574" s="16"/>
      <c r="U574" s="16"/>
      <c r="V574" s="10">
        <f t="shared" si="55"/>
        <v>6082</v>
      </c>
      <c r="W574" s="11"/>
    </row>
    <row r="575" spans="1:23" x14ac:dyDescent="0.25">
      <c r="A575" s="5" t="s">
        <v>225</v>
      </c>
      <c r="B575" s="5" t="s">
        <v>282</v>
      </c>
      <c r="C575" s="9" t="s">
        <v>120</v>
      </c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0">
        <f t="shared" si="54"/>
        <v>0</v>
      </c>
      <c r="O575" s="16"/>
      <c r="P575" s="16"/>
      <c r="Q575" s="16"/>
      <c r="R575" s="16"/>
      <c r="S575" s="16"/>
      <c r="T575" s="16"/>
      <c r="U575" s="16">
        <v>52890</v>
      </c>
      <c r="V575" s="10">
        <f t="shared" si="55"/>
        <v>52890</v>
      </c>
      <c r="W575" s="11"/>
    </row>
    <row r="576" spans="1:23" x14ac:dyDescent="0.25">
      <c r="A576" s="5" t="s">
        <v>225</v>
      </c>
      <c r="B576" s="5" t="s">
        <v>15</v>
      </c>
      <c r="C576" s="9" t="s">
        <v>14</v>
      </c>
      <c r="D576" s="16">
        <v>39402</v>
      </c>
      <c r="E576" s="16"/>
      <c r="F576" s="16"/>
      <c r="G576" s="16"/>
      <c r="H576" s="16"/>
      <c r="I576" s="16"/>
      <c r="J576" s="16"/>
      <c r="K576" s="16"/>
      <c r="L576" s="16"/>
      <c r="M576" s="16"/>
      <c r="N576" s="10">
        <f t="shared" si="54"/>
        <v>39402</v>
      </c>
      <c r="O576" s="16"/>
      <c r="P576" s="16">
        <v>53626</v>
      </c>
      <c r="Q576" s="16">
        <v>57107</v>
      </c>
      <c r="R576" s="16"/>
      <c r="S576" s="16"/>
      <c r="T576" s="16"/>
      <c r="U576" s="16"/>
      <c r="V576" s="10">
        <f t="shared" si="55"/>
        <v>150135</v>
      </c>
      <c r="W576" s="11"/>
    </row>
    <row r="577" spans="1:23" x14ac:dyDescent="0.25">
      <c r="A577" s="5" t="s">
        <v>225</v>
      </c>
      <c r="B577" s="5" t="s">
        <v>283</v>
      </c>
      <c r="C577" s="9" t="s">
        <v>14</v>
      </c>
      <c r="D577" s="16">
        <v>1266</v>
      </c>
      <c r="E577" s="16"/>
      <c r="F577" s="16"/>
      <c r="G577" s="16"/>
      <c r="H577" s="16"/>
      <c r="I577" s="16"/>
      <c r="J577" s="16"/>
      <c r="K577" s="16"/>
      <c r="L577" s="16"/>
      <c r="M577" s="16"/>
      <c r="N577" s="10">
        <f t="shared" si="54"/>
        <v>1266</v>
      </c>
      <c r="O577" s="16"/>
      <c r="P577" s="16">
        <v>1000</v>
      </c>
      <c r="Q577" s="16"/>
      <c r="R577" s="16"/>
      <c r="S577" s="16"/>
      <c r="T577" s="16"/>
      <c r="U577" s="16"/>
      <c r="V577" s="10">
        <f t="shared" si="55"/>
        <v>2266</v>
      </c>
      <c r="W577" s="11"/>
    </row>
    <row r="578" spans="1:23" ht="26.25" x14ac:dyDescent="0.25">
      <c r="A578" s="5" t="s">
        <v>225</v>
      </c>
      <c r="B578" s="5" t="s">
        <v>284</v>
      </c>
      <c r="C578" s="9" t="s">
        <v>20</v>
      </c>
      <c r="D578" s="16">
        <v>4924</v>
      </c>
      <c r="E578" s="16"/>
      <c r="F578" s="16"/>
      <c r="G578" s="16"/>
      <c r="H578" s="16"/>
      <c r="I578" s="16"/>
      <c r="J578" s="16"/>
      <c r="K578" s="16"/>
      <c r="L578" s="16"/>
      <c r="M578" s="16"/>
      <c r="N578" s="10">
        <f t="shared" si="54"/>
        <v>4924</v>
      </c>
      <c r="O578" s="16"/>
      <c r="P578" s="16"/>
      <c r="Q578" s="16">
        <v>56876</v>
      </c>
      <c r="R578" s="16"/>
      <c r="S578" s="16"/>
      <c r="T578" s="16">
        <v>350</v>
      </c>
      <c r="U578" s="16"/>
      <c r="V578" s="10">
        <f t="shared" si="55"/>
        <v>62150</v>
      </c>
      <c r="W578" s="11"/>
    </row>
    <row r="579" spans="1:23" ht="26.25" x14ac:dyDescent="0.25">
      <c r="A579" s="5" t="s">
        <v>225</v>
      </c>
      <c r="B579" s="5" t="s">
        <v>285</v>
      </c>
      <c r="C579" s="9" t="s">
        <v>20</v>
      </c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0">
        <f t="shared" si="54"/>
        <v>0</v>
      </c>
      <c r="O579" s="16"/>
      <c r="P579" s="16">
        <v>38610</v>
      </c>
      <c r="Q579" s="16"/>
      <c r="R579" s="16"/>
      <c r="S579" s="16"/>
      <c r="T579" s="16"/>
      <c r="U579" s="16"/>
      <c r="V579" s="10">
        <f t="shared" si="55"/>
        <v>38610</v>
      </c>
      <c r="W579" s="11"/>
    </row>
    <row r="580" spans="1:23" x14ac:dyDescent="0.25">
      <c r="A580" s="5" t="s">
        <v>225</v>
      </c>
      <c r="B580" s="5" t="s">
        <v>286</v>
      </c>
      <c r="C580" s="9" t="s">
        <v>22</v>
      </c>
      <c r="D580" s="16">
        <v>4646</v>
      </c>
      <c r="E580" s="16"/>
      <c r="F580" s="16"/>
      <c r="G580" s="16"/>
      <c r="H580" s="16"/>
      <c r="I580" s="16"/>
      <c r="J580" s="16"/>
      <c r="K580" s="16"/>
      <c r="L580" s="16"/>
      <c r="M580" s="16"/>
      <c r="N580" s="10">
        <f t="shared" si="54"/>
        <v>4646</v>
      </c>
      <c r="O580" s="16"/>
      <c r="P580" s="16">
        <v>32675</v>
      </c>
      <c r="Q580" s="16">
        <v>5829</v>
      </c>
      <c r="R580" s="16"/>
      <c r="S580" s="16"/>
      <c r="T580" s="16"/>
      <c r="U580" s="16"/>
      <c r="V580" s="10">
        <f t="shared" si="55"/>
        <v>43150</v>
      </c>
      <c r="W580" s="11"/>
    </row>
    <row r="581" spans="1:23" x14ac:dyDescent="0.25">
      <c r="A581" s="5" t="s">
        <v>225</v>
      </c>
      <c r="B581" s="5" t="s">
        <v>39</v>
      </c>
      <c r="C581" s="9" t="s">
        <v>34</v>
      </c>
      <c r="D581" s="16"/>
      <c r="E581" s="16"/>
      <c r="F581" s="16"/>
      <c r="G581" s="16"/>
      <c r="H581" s="16"/>
      <c r="I581" s="16"/>
      <c r="J581" s="16"/>
      <c r="K581" s="16"/>
      <c r="L581" s="16">
        <v>10500</v>
      </c>
      <c r="M581" s="16"/>
      <c r="N581" s="10">
        <f t="shared" si="54"/>
        <v>10500</v>
      </c>
      <c r="O581" s="16"/>
      <c r="P581" s="16"/>
      <c r="Q581" s="16"/>
      <c r="R581" s="16"/>
      <c r="S581" s="16"/>
      <c r="T581" s="16"/>
      <c r="U581" s="16"/>
      <c r="V581" s="10">
        <f t="shared" si="55"/>
        <v>10500</v>
      </c>
      <c r="W581" s="11"/>
    </row>
    <row r="582" spans="1:23" x14ac:dyDescent="0.25">
      <c r="A582" s="5" t="s">
        <v>225</v>
      </c>
      <c r="B582" s="5" t="s">
        <v>287</v>
      </c>
      <c r="C582" s="9" t="s">
        <v>34</v>
      </c>
      <c r="D582" s="16">
        <v>97463</v>
      </c>
      <c r="E582" s="16"/>
      <c r="F582" s="16"/>
      <c r="G582" s="16"/>
      <c r="H582" s="16"/>
      <c r="I582" s="16"/>
      <c r="J582" s="16">
        <v>300</v>
      </c>
      <c r="K582" s="16">
        <v>34075</v>
      </c>
      <c r="L582" s="16"/>
      <c r="M582" s="16"/>
      <c r="N582" s="10">
        <f t="shared" si="54"/>
        <v>131838</v>
      </c>
      <c r="O582" s="16"/>
      <c r="P582" s="16">
        <v>2135</v>
      </c>
      <c r="Q582" s="16">
        <v>12800</v>
      </c>
      <c r="R582" s="16"/>
      <c r="S582" s="16"/>
      <c r="T582" s="16"/>
      <c r="U582" s="16"/>
      <c r="V582" s="10">
        <f t="shared" si="55"/>
        <v>146773</v>
      </c>
      <c r="W582" s="11"/>
    </row>
    <row r="583" spans="1:23" ht="26.25" x14ac:dyDescent="0.25">
      <c r="A583" s="5" t="s">
        <v>225</v>
      </c>
      <c r="B583" s="5" t="s">
        <v>434</v>
      </c>
      <c r="C583" s="9" t="s">
        <v>34</v>
      </c>
      <c r="D583" s="16"/>
      <c r="E583" s="16"/>
      <c r="F583" s="16"/>
      <c r="G583" s="16"/>
      <c r="H583" s="16"/>
      <c r="I583" s="16"/>
      <c r="J583" s="16"/>
      <c r="K583" s="16">
        <v>16695</v>
      </c>
      <c r="L583" s="16"/>
      <c r="M583" s="16"/>
      <c r="N583" s="10">
        <f t="shared" si="54"/>
        <v>16695</v>
      </c>
      <c r="O583" s="16"/>
      <c r="P583" s="16"/>
      <c r="Q583" s="16"/>
      <c r="R583" s="16"/>
      <c r="S583" s="16"/>
      <c r="T583" s="16"/>
      <c r="U583" s="16"/>
      <c r="V583" s="10">
        <f t="shared" si="55"/>
        <v>16695</v>
      </c>
      <c r="W583" s="11"/>
    </row>
    <row r="584" spans="1:23" ht="26.25" x14ac:dyDescent="0.25">
      <c r="A584" s="5" t="s">
        <v>225</v>
      </c>
      <c r="B584" s="5" t="s">
        <v>288</v>
      </c>
      <c r="C584" s="9" t="s">
        <v>34</v>
      </c>
      <c r="D584" s="16"/>
      <c r="E584" s="16"/>
      <c r="F584" s="16"/>
      <c r="G584" s="16"/>
      <c r="H584" s="16"/>
      <c r="I584" s="16"/>
      <c r="J584" s="16"/>
      <c r="K584" s="16">
        <v>7300</v>
      </c>
      <c r="L584" s="16"/>
      <c r="M584" s="16"/>
      <c r="N584" s="10">
        <f t="shared" si="54"/>
        <v>7300</v>
      </c>
      <c r="O584" s="16"/>
      <c r="P584" s="16"/>
      <c r="Q584" s="16"/>
      <c r="R584" s="16"/>
      <c r="S584" s="16"/>
      <c r="T584" s="16"/>
      <c r="U584" s="16"/>
      <c r="V584" s="10">
        <f t="shared" si="55"/>
        <v>7300</v>
      </c>
      <c r="W584" s="11"/>
    </row>
    <row r="585" spans="1:23" x14ac:dyDescent="0.25">
      <c r="A585" s="5" t="s">
        <v>225</v>
      </c>
      <c r="B585" s="5" t="s">
        <v>289</v>
      </c>
      <c r="C585" s="9" t="s">
        <v>34</v>
      </c>
      <c r="D585" s="16"/>
      <c r="E585" s="16"/>
      <c r="F585" s="16"/>
      <c r="G585" s="16"/>
      <c r="H585" s="16"/>
      <c r="I585" s="16"/>
      <c r="J585" s="16"/>
      <c r="K585" s="16">
        <v>7157</v>
      </c>
      <c r="L585" s="16"/>
      <c r="M585" s="16"/>
      <c r="N585" s="10">
        <f t="shared" si="54"/>
        <v>7157</v>
      </c>
      <c r="O585" s="16"/>
      <c r="P585" s="16"/>
      <c r="Q585" s="16"/>
      <c r="R585" s="16"/>
      <c r="S585" s="16"/>
      <c r="T585" s="16"/>
      <c r="U585" s="16"/>
      <c r="V585" s="10">
        <f t="shared" si="55"/>
        <v>7157</v>
      </c>
      <c r="W585" s="11"/>
    </row>
    <row r="586" spans="1:23" ht="26.25" x14ac:dyDescent="0.25">
      <c r="A586" s="5" t="s">
        <v>225</v>
      </c>
      <c r="B586" s="5" t="s">
        <v>290</v>
      </c>
      <c r="C586" s="9" t="s">
        <v>34</v>
      </c>
      <c r="D586" s="16"/>
      <c r="E586" s="16"/>
      <c r="F586" s="16"/>
      <c r="G586" s="16"/>
      <c r="H586" s="16"/>
      <c r="I586" s="16"/>
      <c r="J586" s="16"/>
      <c r="K586" s="16">
        <v>5619</v>
      </c>
      <c r="L586" s="16"/>
      <c r="M586" s="16"/>
      <c r="N586" s="10">
        <f t="shared" si="54"/>
        <v>5619</v>
      </c>
      <c r="O586" s="16"/>
      <c r="P586" s="16"/>
      <c r="Q586" s="16"/>
      <c r="R586" s="16"/>
      <c r="S586" s="16"/>
      <c r="T586" s="16"/>
      <c r="U586" s="16"/>
      <c r="V586" s="10">
        <f t="shared" si="55"/>
        <v>5619</v>
      </c>
      <c r="W586" s="11"/>
    </row>
    <row r="587" spans="1:23" x14ac:dyDescent="0.25">
      <c r="A587" s="5" t="s">
        <v>225</v>
      </c>
      <c r="B587" s="5" t="s">
        <v>51</v>
      </c>
      <c r="C587" s="9"/>
      <c r="D587" s="16">
        <v>55229</v>
      </c>
      <c r="E587" s="16"/>
      <c r="F587" s="16"/>
      <c r="G587" s="16"/>
      <c r="H587" s="16"/>
      <c r="I587" s="16"/>
      <c r="J587" s="16"/>
      <c r="K587" s="16"/>
      <c r="L587" s="16"/>
      <c r="M587" s="16"/>
      <c r="N587" s="10">
        <f t="shared" si="54"/>
        <v>55229</v>
      </c>
      <c r="O587" s="16"/>
      <c r="P587" s="16"/>
      <c r="Q587" s="16"/>
      <c r="R587" s="16"/>
      <c r="S587" s="16"/>
      <c r="T587" s="16"/>
      <c r="U587" s="16"/>
      <c r="V587" s="10">
        <f t="shared" si="55"/>
        <v>55229</v>
      </c>
      <c r="W587" s="11"/>
    </row>
    <row r="588" spans="1:23" x14ac:dyDescent="0.25">
      <c r="A588" s="5" t="s">
        <v>225</v>
      </c>
      <c r="B588" s="5" t="s">
        <v>52</v>
      </c>
      <c r="C588" s="9"/>
      <c r="D588" s="16">
        <v>60056</v>
      </c>
      <c r="E588" s="16"/>
      <c r="F588" s="16"/>
      <c r="G588" s="16"/>
      <c r="H588" s="16"/>
      <c r="I588" s="16"/>
      <c r="J588" s="16"/>
      <c r="K588" s="16"/>
      <c r="L588" s="16"/>
      <c r="M588" s="16"/>
      <c r="N588" s="10">
        <f t="shared" si="54"/>
        <v>60056</v>
      </c>
      <c r="O588" s="16"/>
      <c r="P588" s="16"/>
      <c r="Q588" s="16"/>
      <c r="R588" s="16"/>
      <c r="S588" s="16"/>
      <c r="T588" s="16"/>
      <c r="U588" s="16"/>
      <c r="V588" s="10">
        <f t="shared" si="55"/>
        <v>60056</v>
      </c>
      <c r="W588" s="11"/>
    </row>
    <row r="589" spans="1:23" x14ac:dyDescent="0.25">
      <c r="A589" s="61" t="s">
        <v>225</v>
      </c>
      <c r="B589" s="61" t="s">
        <v>53</v>
      </c>
      <c r="C589" s="63"/>
      <c r="D589" s="58">
        <f t="shared" ref="D589:V589" si="56">SUM(D508:D588)</f>
        <v>4512326</v>
      </c>
      <c r="E589" s="58">
        <f t="shared" si="56"/>
        <v>26090</v>
      </c>
      <c r="F589" s="58">
        <f t="shared" si="56"/>
        <v>293330</v>
      </c>
      <c r="G589" s="58">
        <f t="shared" si="56"/>
        <v>46268</v>
      </c>
      <c r="H589" s="58">
        <f t="shared" si="56"/>
        <v>195940</v>
      </c>
      <c r="I589" s="58">
        <f t="shared" si="56"/>
        <v>850</v>
      </c>
      <c r="J589" s="58">
        <f t="shared" si="56"/>
        <v>116930</v>
      </c>
      <c r="K589" s="58">
        <f t="shared" si="56"/>
        <v>147552</v>
      </c>
      <c r="L589" s="58">
        <f t="shared" si="56"/>
        <v>10800</v>
      </c>
      <c r="M589" s="58">
        <f t="shared" si="56"/>
        <v>14230</v>
      </c>
      <c r="N589" s="58">
        <f t="shared" si="56"/>
        <v>5364316</v>
      </c>
      <c r="O589" s="58">
        <f t="shared" si="56"/>
        <v>5080</v>
      </c>
      <c r="P589" s="58">
        <f t="shared" si="56"/>
        <v>445221</v>
      </c>
      <c r="Q589" s="58">
        <f t="shared" si="56"/>
        <v>378696</v>
      </c>
      <c r="R589" s="58">
        <f t="shared" si="56"/>
        <v>15714</v>
      </c>
      <c r="S589" s="58">
        <f t="shared" si="56"/>
        <v>0</v>
      </c>
      <c r="T589" s="58">
        <f t="shared" si="56"/>
        <v>1601</v>
      </c>
      <c r="U589" s="58">
        <f t="shared" si="56"/>
        <v>54630</v>
      </c>
      <c r="V589" s="58">
        <f t="shared" si="56"/>
        <v>6265258</v>
      </c>
      <c r="W589" s="11"/>
    </row>
    <row r="590" spans="1:23" x14ac:dyDescent="0.25">
      <c r="A590" s="5" t="s">
        <v>291</v>
      </c>
      <c r="B590" s="5" t="s">
        <v>292</v>
      </c>
      <c r="C590" s="9" t="s">
        <v>12</v>
      </c>
      <c r="D590" s="16">
        <v>936425</v>
      </c>
      <c r="E590" s="16">
        <v>14000</v>
      </c>
      <c r="F590" s="16">
        <v>12500</v>
      </c>
      <c r="G590" s="16">
        <v>1500</v>
      </c>
      <c r="H590" s="16">
        <v>10850</v>
      </c>
      <c r="I590" s="16"/>
      <c r="J590" s="16">
        <v>2500</v>
      </c>
      <c r="K590" s="16"/>
      <c r="L590" s="16"/>
      <c r="M590" s="16">
        <v>300</v>
      </c>
      <c r="N590" s="16">
        <f t="shared" ref="N590:N621" si="57">D590+E590+F590+G590+H590+I590+J590+K590+L590+M590</f>
        <v>978075</v>
      </c>
      <c r="O590" s="16">
        <v>2000</v>
      </c>
      <c r="P590" s="16">
        <v>140060</v>
      </c>
      <c r="Q590" s="16">
        <v>39029</v>
      </c>
      <c r="R590" s="16"/>
      <c r="S590" s="16">
        <v>33716</v>
      </c>
      <c r="T590" s="16"/>
      <c r="U590" s="16"/>
      <c r="V590" s="16">
        <f t="shared" ref="V590:V653" si="58">N590+O590+P590+Q590+R590+S590+T590+U590</f>
        <v>1192880</v>
      </c>
      <c r="W590" s="11"/>
    </row>
    <row r="591" spans="1:23" x14ac:dyDescent="0.25">
      <c r="A591" s="5" t="s">
        <v>291</v>
      </c>
      <c r="B591" s="5" t="s">
        <v>293</v>
      </c>
      <c r="C591" s="9" t="s">
        <v>12</v>
      </c>
      <c r="D591" s="16">
        <v>111372</v>
      </c>
      <c r="E591" s="16"/>
      <c r="F591" s="16"/>
      <c r="G591" s="16"/>
      <c r="H591" s="16"/>
      <c r="I591" s="16"/>
      <c r="J591" s="16">
        <v>1100</v>
      </c>
      <c r="K591" s="16"/>
      <c r="L591" s="16"/>
      <c r="M591" s="16"/>
      <c r="N591" s="16">
        <f t="shared" si="57"/>
        <v>112472</v>
      </c>
      <c r="O591" s="16"/>
      <c r="P591" s="16">
        <v>600</v>
      </c>
      <c r="Q591" s="16">
        <v>300</v>
      </c>
      <c r="R591" s="16"/>
      <c r="S591" s="16"/>
      <c r="T591" s="16"/>
      <c r="U591" s="16"/>
      <c r="V591" s="16">
        <f t="shared" si="58"/>
        <v>113372</v>
      </c>
      <c r="W591" s="11"/>
    </row>
    <row r="592" spans="1:23" x14ac:dyDescent="0.25">
      <c r="A592" s="5" t="s">
        <v>291</v>
      </c>
      <c r="B592" s="5" t="s">
        <v>294</v>
      </c>
      <c r="C592" s="9" t="s">
        <v>12</v>
      </c>
      <c r="D592" s="16">
        <v>44620</v>
      </c>
      <c r="E592" s="16">
        <v>350</v>
      </c>
      <c r="F592" s="16"/>
      <c r="G592" s="16"/>
      <c r="H592" s="16"/>
      <c r="I592" s="16"/>
      <c r="J592" s="16"/>
      <c r="K592" s="16"/>
      <c r="L592" s="16"/>
      <c r="M592" s="16"/>
      <c r="N592" s="16">
        <f t="shared" si="57"/>
        <v>44970</v>
      </c>
      <c r="O592" s="16">
        <v>30</v>
      </c>
      <c r="P592" s="16">
        <v>2250</v>
      </c>
      <c r="Q592" s="16">
        <v>5300</v>
      </c>
      <c r="R592" s="16"/>
      <c r="S592" s="16"/>
      <c r="T592" s="16"/>
      <c r="U592" s="16"/>
      <c r="V592" s="16">
        <f t="shared" si="58"/>
        <v>52550</v>
      </c>
      <c r="W592" s="11"/>
    </row>
    <row r="593" spans="1:23" ht="26.25" x14ac:dyDescent="0.25">
      <c r="A593" s="5" t="s">
        <v>291</v>
      </c>
      <c r="B593" s="5" t="s">
        <v>295</v>
      </c>
      <c r="C593" s="9" t="s">
        <v>12</v>
      </c>
      <c r="D593" s="16">
        <v>50760</v>
      </c>
      <c r="E593" s="16"/>
      <c r="F593" s="16"/>
      <c r="G593" s="16"/>
      <c r="H593" s="16"/>
      <c r="I593" s="16"/>
      <c r="J593" s="16"/>
      <c r="K593" s="16"/>
      <c r="L593" s="16"/>
      <c r="M593" s="16"/>
      <c r="N593" s="16">
        <f t="shared" si="57"/>
        <v>50760</v>
      </c>
      <c r="O593" s="16"/>
      <c r="P593" s="16"/>
      <c r="Q593" s="16"/>
      <c r="R593" s="16"/>
      <c r="S593" s="16"/>
      <c r="T593" s="16"/>
      <c r="U593" s="16"/>
      <c r="V593" s="16">
        <f t="shared" si="58"/>
        <v>50760</v>
      </c>
      <c r="W593" s="11"/>
    </row>
    <row r="594" spans="1:23" x14ac:dyDescent="0.25">
      <c r="A594" s="5" t="s">
        <v>291</v>
      </c>
      <c r="B594" s="5" t="s">
        <v>296</v>
      </c>
      <c r="C594" s="9" t="s">
        <v>12</v>
      </c>
      <c r="D594" s="16">
        <v>310</v>
      </c>
      <c r="E594" s="16"/>
      <c r="F594" s="16"/>
      <c r="G594" s="16"/>
      <c r="H594" s="16"/>
      <c r="I594" s="16"/>
      <c r="J594" s="16"/>
      <c r="K594" s="16"/>
      <c r="L594" s="16"/>
      <c r="M594" s="16"/>
      <c r="N594" s="16">
        <f t="shared" si="57"/>
        <v>310</v>
      </c>
      <c r="O594" s="16">
        <v>2000</v>
      </c>
      <c r="P594" s="16">
        <v>8100</v>
      </c>
      <c r="Q594" s="16">
        <v>4590</v>
      </c>
      <c r="R594" s="16"/>
      <c r="S594" s="16"/>
      <c r="T594" s="16"/>
      <c r="U594" s="16"/>
      <c r="V594" s="16">
        <f t="shared" si="58"/>
        <v>15000</v>
      </c>
      <c r="W594" s="11"/>
    </row>
    <row r="595" spans="1:23" ht="26.25" x14ac:dyDescent="0.25">
      <c r="A595" s="5" t="s">
        <v>291</v>
      </c>
      <c r="B595" s="5" t="s">
        <v>297</v>
      </c>
      <c r="C595" s="9" t="s">
        <v>12</v>
      </c>
      <c r="D595" s="16">
        <v>4200</v>
      </c>
      <c r="E595" s="16"/>
      <c r="F595" s="16"/>
      <c r="G595" s="16"/>
      <c r="H595" s="16"/>
      <c r="I595" s="16"/>
      <c r="J595" s="16"/>
      <c r="K595" s="16"/>
      <c r="L595" s="16"/>
      <c r="M595" s="16"/>
      <c r="N595" s="16">
        <f t="shared" si="57"/>
        <v>4200</v>
      </c>
      <c r="O595" s="16"/>
      <c r="P595" s="16">
        <v>64660</v>
      </c>
      <c r="Q595" s="16">
        <v>20000</v>
      </c>
      <c r="R595" s="16"/>
      <c r="S595" s="16"/>
      <c r="T595" s="16"/>
      <c r="U595" s="16"/>
      <c r="V595" s="16">
        <f t="shared" si="58"/>
        <v>88860</v>
      </c>
      <c r="W595" s="11"/>
    </row>
    <row r="596" spans="1:23" x14ac:dyDescent="0.25">
      <c r="A596" s="5" t="s">
        <v>291</v>
      </c>
      <c r="B596" s="5" t="s">
        <v>298</v>
      </c>
      <c r="C596" s="9" t="s">
        <v>12</v>
      </c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>
        <f t="shared" si="57"/>
        <v>0</v>
      </c>
      <c r="O596" s="16"/>
      <c r="P596" s="16">
        <v>34000</v>
      </c>
      <c r="Q596" s="16"/>
      <c r="R596" s="16"/>
      <c r="S596" s="16"/>
      <c r="T596" s="16"/>
      <c r="U596" s="16"/>
      <c r="V596" s="16">
        <f t="shared" si="58"/>
        <v>34000</v>
      </c>
      <c r="W596" s="11"/>
    </row>
    <row r="597" spans="1:23" ht="26.25" x14ac:dyDescent="0.25">
      <c r="A597" s="5" t="s">
        <v>291</v>
      </c>
      <c r="B597" s="5" t="s">
        <v>299</v>
      </c>
      <c r="C597" s="9" t="s">
        <v>12</v>
      </c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>
        <f t="shared" si="57"/>
        <v>0</v>
      </c>
      <c r="O597" s="16"/>
      <c r="P597" s="16">
        <v>2500</v>
      </c>
      <c r="Q597" s="16"/>
      <c r="R597" s="16"/>
      <c r="S597" s="16"/>
      <c r="T597" s="16"/>
      <c r="U597" s="16"/>
      <c r="V597" s="16">
        <f t="shared" si="58"/>
        <v>2500</v>
      </c>
      <c r="W597" s="11"/>
    </row>
    <row r="598" spans="1:23" x14ac:dyDescent="0.25">
      <c r="A598" s="5" t="s">
        <v>291</v>
      </c>
      <c r="B598" s="5" t="s">
        <v>300</v>
      </c>
      <c r="C598" s="9" t="s">
        <v>12</v>
      </c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>
        <f t="shared" si="57"/>
        <v>0</v>
      </c>
      <c r="O598" s="16"/>
      <c r="P598" s="16">
        <v>2200</v>
      </c>
      <c r="Q598" s="16"/>
      <c r="R598" s="16"/>
      <c r="S598" s="16"/>
      <c r="T598" s="16"/>
      <c r="U598" s="16"/>
      <c r="V598" s="16">
        <f t="shared" si="58"/>
        <v>2200</v>
      </c>
      <c r="W598" s="11"/>
    </row>
    <row r="599" spans="1:23" x14ac:dyDescent="0.25">
      <c r="A599" s="5" t="s">
        <v>291</v>
      </c>
      <c r="B599" s="5" t="s">
        <v>462</v>
      </c>
      <c r="C599" s="9" t="s">
        <v>12</v>
      </c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>
        <f t="shared" si="57"/>
        <v>0</v>
      </c>
      <c r="O599" s="16"/>
      <c r="P599" s="16">
        <v>127021</v>
      </c>
      <c r="Q599" s="16">
        <v>5800</v>
      </c>
      <c r="R599" s="16"/>
      <c r="S599" s="16">
        <v>1800</v>
      </c>
      <c r="T599" s="16"/>
      <c r="U599" s="16"/>
      <c r="V599" s="16">
        <f t="shared" si="58"/>
        <v>134621</v>
      </c>
      <c r="W599" s="11"/>
    </row>
    <row r="600" spans="1:23" x14ac:dyDescent="0.25">
      <c r="A600" s="5" t="s">
        <v>291</v>
      </c>
      <c r="B600" s="5" t="s">
        <v>37</v>
      </c>
      <c r="C600" s="9" t="s">
        <v>38</v>
      </c>
      <c r="D600" s="16">
        <v>166509</v>
      </c>
      <c r="E600" s="16">
        <v>500</v>
      </c>
      <c r="F600" s="16"/>
      <c r="G600" s="16"/>
      <c r="H600" s="16"/>
      <c r="I600" s="16"/>
      <c r="J600" s="16">
        <v>1070</v>
      </c>
      <c r="K600" s="16"/>
      <c r="L600" s="16"/>
      <c r="M600" s="16"/>
      <c r="N600" s="16">
        <f t="shared" si="57"/>
        <v>168079</v>
      </c>
      <c r="O600" s="16"/>
      <c r="P600" s="16">
        <v>1846</v>
      </c>
      <c r="Q600" s="16">
        <v>2353</v>
      </c>
      <c r="R600" s="16"/>
      <c r="S600" s="16"/>
      <c r="T600" s="16"/>
      <c r="U600" s="16"/>
      <c r="V600" s="16">
        <f t="shared" si="58"/>
        <v>172278</v>
      </c>
      <c r="W600" s="11"/>
    </row>
    <row r="601" spans="1:23" ht="26.25" x14ac:dyDescent="0.25">
      <c r="A601" s="5" t="s">
        <v>291</v>
      </c>
      <c r="B601" s="5" t="s">
        <v>301</v>
      </c>
      <c r="C601" s="9" t="s">
        <v>38</v>
      </c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>
        <f t="shared" si="57"/>
        <v>0</v>
      </c>
      <c r="O601" s="16"/>
      <c r="P601" s="16">
        <v>300</v>
      </c>
      <c r="Q601" s="16"/>
      <c r="R601" s="16"/>
      <c r="S601" s="16"/>
      <c r="T601" s="16"/>
      <c r="U601" s="16"/>
      <c r="V601" s="16">
        <f t="shared" si="58"/>
        <v>300</v>
      </c>
      <c r="W601" s="11"/>
    </row>
    <row r="602" spans="1:23" x14ac:dyDescent="0.25">
      <c r="A602" s="5" t="s">
        <v>291</v>
      </c>
      <c r="B602" s="5" t="s">
        <v>302</v>
      </c>
      <c r="C602" s="9" t="s">
        <v>162</v>
      </c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>
        <f t="shared" si="57"/>
        <v>0</v>
      </c>
      <c r="O602" s="16"/>
      <c r="P602" s="16">
        <v>300</v>
      </c>
      <c r="Q602" s="16">
        <v>700</v>
      </c>
      <c r="R602" s="16"/>
      <c r="S602" s="16"/>
      <c r="T602" s="16"/>
      <c r="U602" s="16"/>
      <c r="V602" s="16">
        <f t="shared" si="58"/>
        <v>1000</v>
      </c>
      <c r="W602" s="11"/>
    </row>
    <row r="603" spans="1:23" ht="39" x14ac:dyDescent="0.25">
      <c r="A603" s="5" t="s">
        <v>291</v>
      </c>
      <c r="B603" s="5" t="s">
        <v>303</v>
      </c>
      <c r="C603" s="9" t="s">
        <v>118</v>
      </c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>
        <f t="shared" si="57"/>
        <v>0</v>
      </c>
      <c r="O603" s="16"/>
      <c r="P603" s="16">
        <v>50000</v>
      </c>
      <c r="Q603" s="16"/>
      <c r="R603" s="16"/>
      <c r="S603" s="16"/>
      <c r="T603" s="16"/>
      <c r="U603" s="16"/>
      <c r="V603" s="16">
        <f t="shared" si="58"/>
        <v>50000</v>
      </c>
      <c r="W603" s="11"/>
    </row>
    <row r="604" spans="1:23" x14ac:dyDescent="0.25">
      <c r="A604" s="5" t="s">
        <v>291</v>
      </c>
      <c r="B604" s="5" t="s">
        <v>304</v>
      </c>
      <c r="C604" s="9" t="s">
        <v>20</v>
      </c>
      <c r="D604" s="16">
        <v>9616</v>
      </c>
      <c r="E604" s="16"/>
      <c r="F604" s="16"/>
      <c r="G604" s="16"/>
      <c r="H604" s="16"/>
      <c r="I604" s="16"/>
      <c r="J604" s="16"/>
      <c r="K604" s="16"/>
      <c r="L604" s="16"/>
      <c r="M604" s="16"/>
      <c r="N604" s="16">
        <f t="shared" si="57"/>
        <v>9616</v>
      </c>
      <c r="O604" s="16">
        <v>890</v>
      </c>
      <c r="P604" s="16">
        <v>34350</v>
      </c>
      <c r="Q604" s="16">
        <v>29379</v>
      </c>
      <c r="R604" s="16"/>
      <c r="S604" s="16"/>
      <c r="T604" s="16">
        <v>99600</v>
      </c>
      <c r="U604" s="16"/>
      <c r="V604" s="16">
        <f t="shared" si="58"/>
        <v>173835</v>
      </c>
      <c r="W604" s="11"/>
    </row>
    <row r="605" spans="1:23" x14ac:dyDescent="0.25">
      <c r="A605" s="5" t="s">
        <v>291</v>
      </c>
      <c r="B605" s="5" t="s">
        <v>305</v>
      </c>
      <c r="C605" s="9" t="s">
        <v>22</v>
      </c>
      <c r="D605" s="16">
        <v>10950</v>
      </c>
      <c r="E605" s="16"/>
      <c r="F605" s="16"/>
      <c r="G605" s="16"/>
      <c r="H605" s="16"/>
      <c r="I605" s="16"/>
      <c r="J605" s="16"/>
      <c r="K605" s="16"/>
      <c r="L605" s="16"/>
      <c r="M605" s="16"/>
      <c r="N605" s="16">
        <f t="shared" si="57"/>
        <v>10950</v>
      </c>
      <c r="O605" s="16">
        <v>100</v>
      </c>
      <c r="P605" s="16">
        <v>159312</v>
      </c>
      <c r="Q605" s="16">
        <v>2300</v>
      </c>
      <c r="R605" s="16"/>
      <c r="S605" s="16"/>
      <c r="T605" s="16">
        <v>20440</v>
      </c>
      <c r="U605" s="16"/>
      <c r="V605" s="16">
        <f t="shared" si="58"/>
        <v>193102</v>
      </c>
      <c r="W605" s="11"/>
    </row>
    <row r="606" spans="1:23" x14ac:dyDescent="0.25">
      <c r="A606" s="5" t="s">
        <v>291</v>
      </c>
      <c r="B606" s="5" t="s">
        <v>306</v>
      </c>
      <c r="C606" s="9" t="s">
        <v>22</v>
      </c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>
        <f t="shared" si="57"/>
        <v>0</v>
      </c>
      <c r="O606" s="16"/>
      <c r="P606" s="16">
        <v>0</v>
      </c>
      <c r="Q606" s="16"/>
      <c r="R606" s="16"/>
      <c r="S606" s="16"/>
      <c r="T606" s="16"/>
      <c r="U606" s="16"/>
      <c r="V606" s="16">
        <f t="shared" si="58"/>
        <v>0</v>
      </c>
      <c r="W606" s="11"/>
    </row>
    <row r="607" spans="1:23" ht="39" x14ac:dyDescent="0.25">
      <c r="A607" s="5" t="s">
        <v>291</v>
      </c>
      <c r="B607" s="5" t="s">
        <v>307</v>
      </c>
      <c r="C607" s="12" t="s">
        <v>22</v>
      </c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>
        <f t="shared" si="57"/>
        <v>0</v>
      </c>
      <c r="O607" s="16"/>
      <c r="P607" s="16">
        <v>0</v>
      </c>
      <c r="Q607" s="16"/>
      <c r="R607" s="16"/>
      <c r="S607" s="16"/>
      <c r="T607" s="16"/>
      <c r="U607" s="16"/>
      <c r="V607" s="16">
        <f t="shared" si="58"/>
        <v>0</v>
      </c>
      <c r="W607" s="11"/>
    </row>
    <row r="608" spans="1:23" ht="39" x14ac:dyDescent="0.25">
      <c r="A608" s="5" t="s">
        <v>291</v>
      </c>
      <c r="B608" s="5" t="s">
        <v>308</v>
      </c>
      <c r="C608" s="9" t="s">
        <v>217</v>
      </c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>
        <f t="shared" si="57"/>
        <v>0</v>
      </c>
      <c r="O608" s="16"/>
      <c r="P608" s="16"/>
      <c r="Q608" s="16"/>
      <c r="R608" s="16"/>
      <c r="S608" s="16"/>
      <c r="T608" s="16">
        <v>14000</v>
      </c>
      <c r="U608" s="16"/>
      <c r="V608" s="16">
        <f t="shared" si="58"/>
        <v>14000</v>
      </c>
      <c r="W608" s="11"/>
    </row>
    <row r="609" spans="1:23" ht="26.25" x14ac:dyDescent="0.25">
      <c r="A609" s="5" t="s">
        <v>291</v>
      </c>
      <c r="B609" s="5" t="s">
        <v>309</v>
      </c>
      <c r="C609" s="9" t="s">
        <v>217</v>
      </c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>
        <f t="shared" si="57"/>
        <v>0</v>
      </c>
      <c r="O609" s="16"/>
      <c r="P609" s="16"/>
      <c r="Q609" s="16"/>
      <c r="R609" s="16"/>
      <c r="S609" s="16"/>
      <c r="T609" s="16">
        <v>6649</v>
      </c>
      <c r="U609" s="16"/>
      <c r="V609" s="16">
        <f t="shared" si="58"/>
        <v>6649</v>
      </c>
      <c r="W609" s="11"/>
    </row>
    <row r="610" spans="1:23" ht="26.25" x14ac:dyDescent="0.25">
      <c r="A610" s="5" t="s">
        <v>291</v>
      </c>
      <c r="B610" s="5" t="s">
        <v>310</v>
      </c>
      <c r="C610" s="9" t="s">
        <v>217</v>
      </c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>
        <f t="shared" si="57"/>
        <v>0</v>
      </c>
      <c r="O610" s="16"/>
      <c r="P610" s="16"/>
      <c r="Q610" s="16"/>
      <c r="R610" s="16"/>
      <c r="S610" s="16"/>
      <c r="T610" s="16">
        <v>0</v>
      </c>
      <c r="U610" s="16"/>
      <c r="V610" s="16">
        <f t="shared" si="58"/>
        <v>0</v>
      </c>
      <c r="W610" s="11"/>
    </row>
    <row r="611" spans="1:23" ht="26.25" x14ac:dyDescent="0.25">
      <c r="A611" s="5" t="s">
        <v>291</v>
      </c>
      <c r="B611" s="5" t="s">
        <v>311</v>
      </c>
      <c r="C611" s="9" t="s">
        <v>217</v>
      </c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>
        <f t="shared" si="57"/>
        <v>0</v>
      </c>
      <c r="O611" s="16"/>
      <c r="P611" s="16"/>
      <c r="Q611" s="16"/>
      <c r="R611" s="16"/>
      <c r="S611" s="16"/>
      <c r="T611" s="16">
        <v>20457</v>
      </c>
      <c r="U611" s="16"/>
      <c r="V611" s="16">
        <f t="shared" si="58"/>
        <v>20457</v>
      </c>
      <c r="W611" s="11"/>
    </row>
    <row r="612" spans="1:23" ht="26.25" x14ac:dyDescent="0.25">
      <c r="A612" s="5" t="s">
        <v>291</v>
      </c>
      <c r="B612" s="5" t="s">
        <v>312</v>
      </c>
      <c r="C612" s="9" t="s">
        <v>22</v>
      </c>
      <c r="D612" s="16"/>
      <c r="E612" s="16">
        <v>5823</v>
      </c>
      <c r="F612" s="16"/>
      <c r="G612" s="16"/>
      <c r="H612" s="16"/>
      <c r="I612" s="16"/>
      <c r="J612" s="16"/>
      <c r="K612" s="16"/>
      <c r="L612" s="16"/>
      <c r="M612" s="16"/>
      <c r="N612" s="16">
        <f t="shared" si="57"/>
        <v>5823</v>
      </c>
      <c r="O612" s="16"/>
      <c r="P612" s="16"/>
      <c r="Q612" s="16"/>
      <c r="R612" s="16"/>
      <c r="S612" s="16"/>
      <c r="T612" s="16"/>
      <c r="U612" s="16"/>
      <c r="V612" s="16">
        <f t="shared" si="58"/>
        <v>5823</v>
      </c>
      <c r="W612" s="11"/>
    </row>
    <row r="613" spans="1:23" x14ac:dyDescent="0.25">
      <c r="A613" s="5" t="s">
        <v>291</v>
      </c>
      <c r="B613" s="5" t="s">
        <v>313</v>
      </c>
      <c r="C613" s="9" t="s">
        <v>182</v>
      </c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>
        <f t="shared" si="57"/>
        <v>0</v>
      </c>
      <c r="O613" s="16"/>
      <c r="P613" s="16">
        <v>59600</v>
      </c>
      <c r="Q613" s="16"/>
      <c r="R613" s="16"/>
      <c r="S613" s="16"/>
      <c r="T613" s="16"/>
      <c r="U613" s="16"/>
      <c r="V613" s="16">
        <f t="shared" si="58"/>
        <v>59600</v>
      </c>
      <c r="W613" s="11"/>
    </row>
    <row r="614" spans="1:23" ht="26.25" x14ac:dyDescent="0.25">
      <c r="A614" s="5" t="s">
        <v>291</v>
      </c>
      <c r="B614" s="5" t="s">
        <v>314</v>
      </c>
      <c r="C614" s="9" t="s">
        <v>182</v>
      </c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>
        <f t="shared" si="57"/>
        <v>0</v>
      </c>
      <c r="O614" s="16"/>
      <c r="P614" s="16">
        <v>7300</v>
      </c>
      <c r="Q614" s="16"/>
      <c r="R614" s="16"/>
      <c r="S614" s="16"/>
      <c r="T614" s="16"/>
      <c r="U614" s="16"/>
      <c r="V614" s="16">
        <f t="shared" si="58"/>
        <v>7300</v>
      </c>
      <c r="W614" s="11"/>
    </row>
    <row r="615" spans="1:23" ht="26.25" x14ac:dyDescent="0.25">
      <c r="A615" s="5" t="s">
        <v>291</v>
      </c>
      <c r="B615" s="5" t="s">
        <v>315</v>
      </c>
      <c r="C615" s="12" t="s">
        <v>182</v>
      </c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>
        <f t="shared" si="57"/>
        <v>0</v>
      </c>
      <c r="O615" s="16"/>
      <c r="P615" s="16">
        <v>4000</v>
      </c>
      <c r="Q615" s="16"/>
      <c r="R615" s="16"/>
      <c r="S615" s="16"/>
      <c r="T615" s="16"/>
      <c r="U615" s="16"/>
      <c r="V615" s="16">
        <f t="shared" si="58"/>
        <v>4000</v>
      </c>
      <c r="W615" s="11"/>
    </row>
    <row r="616" spans="1:23" ht="26.25" x14ac:dyDescent="0.25">
      <c r="A616" s="5" t="s">
        <v>291</v>
      </c>
      <c r="B616" s="5" t="s">
        <v>316</v>
      </c>
      <c r="C616" s="9" t="s">
        <v>29</v>
      </c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>
        <f t="shared" si="57"/>
        <v>0</v>
      </c>
      <c r="O616" s="16"/>
      <c r="P616" s="16"/>
      <c r="Q616" s="16"/>
      <c r="R616" s="16">
        <v>49545</v>
      </c>
      <c r="S616" s="16"/>
      <c r="T616" s="16"/>
      <c r="U616" s="16"/>
      <c r="V616" s="16">
        <f t="shared" si="58"/>
        <v>49545</v>
      </c>
      <c r="W616" s="11"/>
    </row>
    <row r="617" spans="1:23" ht="26.25" x14ac:dyDescent="0.25">
      <c r="A617" s="5" t="s">
        <v>291</v>
      </c>
      <c r="B617" s="5" t="s">
        <v>317</v>
      </c>
      <c r="C617" s="12" t="s">
        <v>29</v>
      </c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>
        <f t="shared" si="57"/>
        <v>0</v>
      </c>
      <c r="O617" s="16"/>
      <c r="P617" s="16"/>
      <c r="Q617" s="16"/>
      <c r="R617" s="16">
        <v>50000</v>
      </c>
      <c r="S617" s="16"/>
      <c r="T617" s="16"/>
      <c r="U617" s="16"/>
      <c r="V617" s="16">
        <f t="shared" si="58"/>
        <v>50000</v>
      </c>
      <c r="W617" s="11"/>
    </row>
    <row r="618" spans="1:23" x14ac:dyDescent="0.25">
      <c r="A618" s="5" t="s">
        <v>291</v>
      </c>
      <c r="B618" s="5" t="s">
        <v>318</v>
      </c>
      <c r="C618" s="9" t="s">
        <v>182</v>
      </c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>
        <f t="shared" si="57"/>
        <v>0</v>
      </c>
      <c r="O618" s="16"/>
      <c r="P618" s="16"/>
      <c r="Q618" s="16"/>
      <c r="R618" s="16">
        <v>0</v>
      </c>
      <c r="S618" s="16"/>
      <c r="T618" s="16"/>
      <c r="U618" s="16"/>
      <c r="V618" s="16">
        <f t="shared" si="58"/>
        <v>0</v>
      </c>
      <c r="W618" s="11"/>
    </row>
    <row r="619" spans="1:23" ht="39" x14ac:dyDescent="0.25">
      <c r="A619" s="5" t="s">
        <v>291</v>
      </c>
      <c r="B619" s="5" t="s">
        <v>319</v>
      </c>
      <c r="C619" s="9" t="s">
        <v>182</v>
      </c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>
        <f t="shared" si="57"/>
        <v>0</v>
      </c>
      <c r="O619" s="16"/>
      <c r="P619" s="16">
        <v>15000</v>
      </c>
      <c r="Q619" s="16"/>
      <c r="R619" s="16"/>
      <c r="S619" s="16"/>
      <c r="T619" s="16"/>
      <c r="U619" s="16"/>
      <c r="V619" s="16">
        <f t="shared" si="58"/>
        <v>15000</v>
      </c>
      <c r="W619" s="11"/>
    </row>
    <row r="620" spans="1:23" ht="26.25" x14ac:dyDescent="0.25">
      <c r="A620" s="5" t="s">
        <v>291</v>
      </c>
      <c r="B620" s="5" t="s">
        <v>320</v>
      </c>
      <c r="C620" s="9" t="s">
        <v>182</v>
      </c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>
        <f t="shared" si="57"/>
        <v>0</v>
      </c>
      <c r="O620" s="16"/>
      <c r="P620" s="16">
        <v>15000</v>
      </c>
      <c r="Q620" s="16">
        <v>2000</v>
      </c>
      <c r="R620" s="16"/>
      <c r="S620" s="16"/>
      <c r="T620" s="16"/>
      <c r="U620" s="16"/>
      <c r="V620" s="16">
        <f t="shared" si="58"/>
        <v>17000</v>
      </c>
      <c r="W620" s="11"/>
    </row>
    <row r="621" spans="1:23" ht="26.25" x14ac:dyDescent="0.25">
      <c r="A621" s="5" t="s">
        <v>291</v>
      </c>
      <c r="B621" s="5" t="s">
        <v>321</v>
      </c>
      <c r="C621" s="9" t="s">
        <v>34</v>
      </c>
      <c r="D621" s="16"/>
      <c r="E621" s="16"/>
      <c r="F621" s="16"/>
      <c r="G621" s="16"/>
      <c r="H621" s="16"/>
      <c r="I621" s="16"/>
      <c r="J621" s="16"/>
      <c r="K621" s="16">
        <v>4964</v>
      </c>
      <c r="L621" s="16"/>
      <c r="M621" s="16"/>
      <c r="N621" s="16">
        <f t="shared" si="57"/>
        <v>4964</v>
      </c>
      <c r="O621" s="16"/>
      <c r="P621" s="16"/>
      <c r="Q621" s="16"/>
      <c r="R621" s="16"/>
      <c r="S621" s="16"/>
      <c r="T621" s="16"/>
      <c r="U621" s="16"/>
      <c r="V621" s="16">
        <f t="shared" si="58"/>
        <v>4964</v>
      </c>
      <c r="W621" s="11"/>
    </row>
    <row r="622" spans="1:23" ht="26.25" x14ac:dyDescent="0.25">
      <c r="A622" s="5" t="s">
        <v>291</v>
      </c>
      <c r="B622" s="5" t="s">
        <v>322</v>
      </c>
      <c r="C622" s="9" t="s">
        <v>34</v>
      </c>
      <c r="D622" s="16"/>
      <c r="E622" s="16"/>
      <c r="F622" s="16"/>
      <c r="G622" s="16"/>
      <c r="H622" s="16"/>
      <c r="I622" s="16"/>
      <c r="J622" s="16"/>
      <c r="K622" s="16">
        <v>586</v>
      </c>
      <c r="L622" s="16"/>
      <c r="M622" s="16"/>
      <c r="N622" s="16">
        <f t="shared" ref="N622:N653" si="59">D622+E622+F622+G622+H622+I622+J622+K622+L622+M622</f>
        <v>586</v>
      </c>
      <c r="O622" s="16"/>
      <c r="P622" s="16"/>
      <c r="Q622" s="16"/>
      <c r="R622" s="16"/>
      <c r="S622" s="16"/>
      <c r="T622" s="16"/>
      <c r="U622" s="16"/>
      <c r="V622" s="16">
        <f t="shared" si="58"/>
        <v>586</v>
      </c>
      <c r="W622" s="11"/>
    </row>
    <row r="623" spans="1:23" ht="39" x14ac:dyDescent="0.25">
      <c r="A623" s="5" t="s">
        <v>291</v>
      </c>
      <c r="B623" s="5" t="s">
        <v>437</v>
      </c>
      <c r="C623" s="9" t="s">
        <v>34</v>
      </c>
      <c r="D623" s="16"/>
      <c r="E623" s="16"/>
      <c r="F623" s="16"/>
      <c r="G623" s="16"/>
      <c r="H623" s="16"/>
      <c r="I623" s="16"/>
      <c r="J623" s="16"/>
      <c r="K623" s="16">
        <v>270</v>
      </c>
      <c r="L623" s="16"/>
      <c r="M623" s="16"/>
      <c r="N623" s="16">
        <f t="shared" si="59"/>
        <v>270</v>
      </c>
      <c r="O623" s="16"/>
      <c r="P623" s="16"/>
      <c r="Q623" s="16"/>
      <c r="R623" s="16"/>
      <c r="S623" s="16"/>
      <c r="T623" s="16"/>
      <c r="U623" s="16"/>
      <c r="V623" s="16">
        <f t="shared" si="58"/>
        <v>270</v>
      </c>
      <c r="W623" s="11"/>
    </row>
    <row r="624" spans="1:23" ht="39" x14ac:dyDescent="0.25">
      <c r="A624" s="5" t="s">
        <v>291</v>
      </c>
      <c r="B624" s="5" t="s">
        <v>323</v>
      </c>
      <c r="C624" s="9" t="s">
        <v>182</v>
      </c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>
        <f t="shared" si="59"/>
        <v>0</v>
      </c>
      <c r="O624" s="16"/>
      <c r="P624" s="16">
        <v>0</v>
      </c>
      <c r="Q624" s="16"/>
      <c r="R624" s="16"/>
      <c r="S624" s="16"/>
      <c r="T624" s="16"/>
      <c r="U624" s="16"/>
      <c r="V624" s="16">
        <f t="shared" si="58"/>
        <v>0</v>
      </c>
      <c r="W624" s="11"/>
    </row>
    <row r="625" spans="1:23" ht="26.25" x14ac:dyDescent="0.25">
      <c r="A625" s="5" t="s">
        <v>291</v>
      </c>
      <c r="B625" s="5" t="s">
        <v>324</v>
      </c>
      <c r="C625" s="9" t="s">
        <v>182</v>
      </c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>
        <f t="shared" si="59"/>
        <v>0</v>
      </c>
      <c r="O625" s="16"/>
      <c r="P625" s="16">
        <v>26060</v>
      </c>
      <c r="Q625" s="16"/>
      <c r="R625" s="16"/>
      <c r="S625" s="16"/>
      <c r="T625" s="16"/>
      <c r="U625" s="16"/>
      <c r="V625" s="16">
        <f t="shared" si="58"/>
        <v>26060</v>
      </c>
      <c r="W625" s="11"/>
    </row>
    <row r="626" spans="1:23" ht="26.25" x14ac:dyDescent="0.25">
      <c r="A626" s="5" t="s">
        <v>291</v>
      </c>
      <c r="B626" s="5" t="s">
        <v>325</v>
      </c>
      <c r="C626" s="9" t="s">
        <v>14</v>
      </c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>
        <f t="shared" si="59"/>
        <v>0</v>
      </c>
      <c r="O626" s="16"/>
      <c r="P626" s="16">
        <v>3750</v>
      </c>
      <c r="Q626" s="16"/>
      <c r="R626" s="16"/>
      <c r="S626" s="16"/>
      <c r="T626" s="16"/>
      <c r="U626" s="16"/>
      <c r="V626" s="16">
        <f t="shared" si="58"/>
        <v>3750</v>
      </c>
      <c r="W626" s="11"/>
    </row>
    <row r="627" spans="1:23" ht="26.25" x14ac:dyDescent="0.25">
      <c r="A627" s="5" t="s">
        <v>291</v>
      </c>
      <c r="B627" s="5" t="s">
        <v>326</v>
      </c>
      <c r="C627" s="9" t="s">
        <v>14</v>
      </c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>
        <f t="shared" si="59"/>
        <v>0</v>
      </c>
      <c r="O627" s="16"/>
      <c r="P627" s="16">
        <v>3720</v>
      </c>
      <c r="Q627" s="16"/>
      <c r="R627" s="16"/>
      <c r="S627" s="16"/>
      <c r="T627" s="16"/>
      <c r="U627" s="16"/>
      <c r="V627" s="16">
        <f t="shared" si="58"/>
        <v>3720</v>
      </c>
      <c r="W627" s="11"/>
    </row>
    <row r="628" spans="1:23" x14ac:dyDescent="0.25">
      <c r="A628" s="5" t="s">
        <v>291</v>
      </c>
      <c r="B628" s="5" t="s">
        <v>327</v>
      </c>
      <c r="C628" s="12" t="s">
        <v>118</v>
      </c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>
        <f t="shared" si="59"/>
        <v>0</v>
      </c>
      <c r="O628" s="16"/>
      <c r="P628" s="16"/>
      <c r="Q628" s="16"/>
      <c r="R628" s="16"/>
      <c r="S628" s="16"/>
      <c r="T628" s="16">
        <v>26000</v>
      </c>
      <c r="U628" s="16"/>
      <c r="V628" s="16">
        <f t="shared" si="58"/>
        <v>26000</v>
      </c>
      <c r="W628" s="11"/>
    </row>
    <row r="629" spans="1:23" ht="26.25" x14ac:dyDescent="0.25">
      <c r="A629" s="5" t="s">
        <v>291</v>
      </c>
      <c r="B629" s="5" t="s">
        <v>328</v>
      </c>
      <c r="C629" s="9" t="s">
        <v>182</v>
      </c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>
        <f t="shared" si="59"/>
        <v>0</v>
      </c>
      <c r="O629" s="16"/>
      <c r="P629" s="16"/>
      <c r="Q629" s="16"/>
      <c r="R629" s="16"/>
      <c r="S629" s="16"/>
      <c r="T629" s="16"/>
      <c r="U629" s="16">
        <v>400000</v>
      </c>
      <c r="V629" s="16">
        <f t="shared" si="58"/>
        <v>400000</v>
      </c>
      <c r="W629" s="11"/>
    </row>
    <row r="630" spans="1:23" ht="39" x14ac:dyDescent="0.25">
      <c r="A630" s="5" t="s">
        <v>291</v>
      </c>
      <c r="B630" s="5" t="s">
        <v>329</v>
      </c>
      <c r="C630" s="9" t="s">
        <v>36</v>
      </c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>
        <f t="shared" si="59"/>
        <v>0</v>
      </c>
      <c r="O630" s="16"/>
      <c r="P630" s="16"/>
      <c r="Q630" s="16"/>
      <c r="R630" s="16"/>
      <c r="S630" s="16"/>
      <c r="T630" s="16"/>
      <c r="U630" s="16">
        <v>35100</v>
      </c>
      <c r="V630" s="16">
        <f t="shared" si="58"/>
        <v>35100</v>
      </c>
      <c r="W630" s="11"/>
    </row>
    <row r="631" spans="1:23" ht="26.25" x14ac:dyDescent="0.25">
      <c r="A631" s="5" t="s">
        <v>291</v>
      </c>
      <c r="B631" s="5" t="s">
        <v>330</v>
      </c>
      <c r="C631" s="9" t="s">
        <v>36</v>
      </c>
      <c r="D631" s="16">
        <v>321778</v>
      </c>
      <c r="E631" s="16">
        <v>2200</v>
      </c>
      <c r="F631" s="16">
        <v>11500</v>
      </c>
      <c r="G631" s="16">
        <v>30</v>
      </c>
      <c r="H631" s="16">
        <v>3800</v>
      </c>
      <c r="I631" s="16"/>
      <c r="J631" s="16">
        <v>0</v>
      </c>
      <c r="K631" s="16"/>
      <c r="L631" s="16"/>
      <c r="M631" s="16"/>
      <c r="N631" s="16">
        <f t="shared" si="59"/>
        <v>339308</v>
      </c>
      <c r="O631" s="16">
        <v>30</v>
      </c>
      <c r="P631" s="16">
        <v>34320</v>
      </c>
      <c r="Q631" s="16">
        <v>4050</v>
      </c>
      <c r="R631" s="16"/>
      <c r="S631" s="16"/>
      <c r="T631" s="16"/>
      <c r="U631" s="16"/>
      <c r="V631" s="16">
        <f t="shared" si="58"/>
        <v>377708</v>
      </c>
      <c r="W631" s="11"/>
    </row>
    <row r="632" spans="1:23" x14ac:dyDescent="0.25">
      <c r="A632" s="5" t="s">
        <v>291</v>
      </c>
      <c r="B632" s="5" t="s">
        <v>331</v>
      </c>
      <c r="C632" s="9" t="s">
        <v>36</v>
      </c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>
        <f t="shared" si="59"/>
        <v>0</v>
      </c>
      <c r="O632" s="16"/>
      <c r="P632" s="16">
        <v>70100</v>
      </c>
      <c r="Q632" s="16"/>
      <c r="R632" s="16"/>
      <c r="S632" s="16"/>
      <c r="T632" s="16"/>
      <c r="U632" s="16"/>
      <c r="V632" s="16">
        <f t="shared" si="58"/>
        <v>70100</v>
      </c>
      <c r="W632" s="11"/>
    </row>
    <row r="633" spans="1:23" x14ac:dyDescent="0.25">
      <c r="A633" s="5" t="s">
        <v>291</v>
      </c>
      <c r="B633" s="5" t="s">
        <v>332</v>
      </c>
      <c r="C633" s="9" t="s">
        <v>50</v>
      </c>
      <c r="D633" s="16"/>
      <c r="E633" s="16"/>
      <c r="F633" s="16">
        <v>4500</v>
      </c>
      <c r="G633" s="16">
        <v>1100</v>
      </c>
      <c r="H633" s="16">
        <v>2900</v>
      </c>
      <c r="I633" s="16"/>
      <c r="J633" s="16"/>
      <c r="K633" s="16"/>
      <c r="L633" s="16"/>
      <c r="M633" s="16"/>
      <c r="N633" s="16">
        <f t="shared" si="59"/>
        <v>8500</v>
      </c>
      <c r="O633" s="16"/>
      <c r="P633" s="16">
        <v>4200</v>
      </c>
      <c r="Q633" s="16">
        <v>2000</v>
      </c>
      <c r="R633" s="16"/>
      <c r="S633" s="16"/>
      <c r="T633" s="16"/>
      <c r="U633" s="16"/>
      <c r="V633" s="16">
        <f t="shared" si="58"/>
        <v>14700</v>
      </c>
      <c r="W633" s="11"/>
    </row>
    <row r="634" spans="1:23" ht="26.25" x14ac:dyDescent="0.25">
      <c r="A634" s="5" t="s">
        <v>291</v>
      </c>
      <c r="B634" s="5" t="s">
        <v>333</v>
      </c>
      <c r="C634" s="9" t="s">
        <v>36</v>
      </c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>
        <f t="shared" si="59"/>
        <v>0</v>
      </c>
      <c r="O634" s="16"/>
      <c r="P634" s="16"/>
      <c r="Q634" s="16"/>
      <c r="R634" s="16"/>
      <c r="S634" s="16"/>
      <c r="T634" s="16">
        <v>147876</v>
      </c>
      <c r="U634" s="16"/>
      <c r="V634" s="16">
        <f t="shared" si="58"/>
        <v>147876</v>
      </c>
      <c r="W634" s="11"/>
    </row>
    <row r="635" spans="1:23" x14ac:dyDescent="0.25">
      <c r="A635" s="5" t="s">
        <v>291</v>
      </c>
      <c r="B635" s="5" t="s">
        <v>334</v>
      </c>
      <c r="C635" s="9" t="s">
        <v>36</v>
      </c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>
        <f t="shared" si="59"/>
        <v>0</v>
      </c>
      <c r="O635" s="16"/>
      <c r="P635" s="16"/>
      <c r="Q635" s="16"/>
      <c r="R635" s="16"/>
      <c r="S635" s="16"/>
      <c r="T635" s="16">
        <v>50000</v>
      </c>
      <c r="U635" s="16"/>
      <c r="V635" s="16">
        <f t="shared" si="58"/>
        <v>50000</v>
      </c>
      <c r="W635" s="11"/>
    </row>
    <row r="636" spans="1:23" ht="26.25" x14ac:dyDescent="0.25">
      <c r="A636" s="5" t="s">
        <v>291</v>
      </c>
      <c r="B636" s="5" t="s">
        <v>463</v>
      </c>
      <c r="C636" s="9" t="s">
        <v>50</v>
      </c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>
        <f t="shared" si="59"/>
        <v>0</v>
      </c>
      <c r="O636" s="16"/>
      <c r="P636" s="16"/>
      <c r="Q636" s="16"/>
      <c r="R636" s="16"/>
      <c r="S636" s="16"/>
      <c r="T636" s="16">
        <v>47500</v>
      </c>
      <c r="U636" s="16"/>
      <c r="V636" s="16">
        <f t="shared" si="58"/>
        <v>47500</v>
      </c>
      <c r="W636" s="11"/>
    </row>
    <row r="637" spans="1:23" x14ac:dyDescent="0.25">
      <c r="A637" s="5" t="s">
        <v>291</v>
      </c>
      <c r="B637" s="5" t="s">
        <v>464</v>
      </c>
      <c r="C637" s="9" t="s">
        <v>36</v>
      </c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>
        <f t="shared" si="59"/>
        <v>0</v>
      </c>
      <c r="O637" s="16"/>
      <c r="P637" s="16"/>
      <c r="Q637" s="16"/>
      <c r="R637" s="16"/>
      <c r="S637" s="16"/>
      <c r="T637" s="16">
        <v>50000</v>
      </c>
      <c r="U637" s="16"/>
      <c r="V637" s="16">
        <f t="shared" si="58"/>
        <v>50000</v>
      </c>
      <c r="W637" s="11"/>
    </row>
    <row r="638" spans="1:23" x14ac:dyDescent="0.25">
      <c r="A638" s="5" t="s">
        <v>291</v>
      </c>
      <c r="B638" s="5" t="s">
        <v>335</v>
      </c>
      <c r="C638" s="9" t="s">
        <v>36</v>
      </c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>
        <f t="shared" si="59"/>
        <v>0</v>
      </c>
      <c r="O638" s="16"/>
      <c r="P638" s="16">
        <v>8000</v>
      </c>
      <c r="Q638" s="16"/>
      <c r="R638" s="16"/>
      <c r="S638" s="16"/>
      <c r="T638" s="16"/>
      <c r="U638" s="16"/>
      <c r="V638" s="16">
        <f t="shared" si="58"/>
        <v>8000</v>
      </c>
      <c r="W638" s="11"/>
    </row>
    <row r="639" spans="1:23" x14ac:dyDescent="0.25">
      <c r="A639" s="5" t="s">
        <v>291</v>
      </c>
      <c r="B639" s="5" t="s">
        <v>49</v>
      </c>
      <c r="C639" s="9" t="s">
        <v>50</v>
      </c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>
        <f t="shared" si="59"/>
        <v>0</v>
      </c>
      <c r="O639" s="16"/>
      <c r="P639" s="16"/>
      <c r="Q639" s="16"/>
      <c r="R639" s="16"/>
      <c r="S639" s="16"/>
      <c r="T639" s="16">
        <v>564208</v>
      </c>
      <c r="U639" s="16"/>
      <c r="V639" s="16">
        <f t="shared" si="58"/>
        <v>564208</v>
      </c>
      <c r="W639" s="11"/>
    </row>
    <row r="640" spans="1:23" ht="26.25" x14ac:dyDescent="0.25">
      <c r="A640" s="5" t="s">
        <v>291</v>
      </c>
      <c r="B640" s="5" t="s">
        <v>336</v>
      </c>
      <c r="C640" s="9" t="s">
        <v>18</v>
      </c>
      <c r="D640" s="16">
        <v>36746</v>
      </c>
      <c r="E640" s="16"/>
      <c r="F640" s="16"/>
      <c r="G640" s="16"/>
      <c r="H640" s="16"/>
      <c r="I640" s="16"/>
      <c r="J640" s="16"/>
      <c r="K640" s="16"/>
      <c r="L640" s="16"/>
      <c r="M640" s="16"/>
      <c r="N640" s="16">
        <f t="shared" si="59"/>
        <v>36746</v>
      </c>
      <c r="O640" s="16"/>
      <c r="P640" s="16">
        <v>1500</v>
      </c>
      <c r="Q640" s="16">
        <v>11455</v>
      </c>
      <c r="R640" s="16"/>
      <c r="S640" s="16"/>
      <c r="T640" s="16"/>
      <c r="U640" s="16"/>
      <c r="V640" s="16">
        <f t="shared" si="58"/>
        <v>49701</v>
      </c>
      <c r="W640" s="11"/>
    </row>
    <row r="641" spans="1:23" x14ac:dyDescent="0.25">
      <c r="A641" s="5" t="s">
        <v>291</v>
      </c>
      <c r="B641" s="5" t="s">
        <v>337</v>
      </c>
      <c r="C641" s="9" t="s">
        <v>20</v>
      </c>
      <c r="D641" s="16">
        <v>70633</v>
      </c>
      <c r="E641" s="16">
        <v>1059</v>
      </c>
      <c r="F641" s="16">
        <v>7900</v>
      </c>
      <c r="G641" s="16">
        <v>8300</v>
      </c>
      <c r="H641" s="16">
        <v>23000</v>
      </c>
      <c r="I641" s="16">
        <v>0</v>
      </c>
      <c r="J641" s="16">
        <v>14000</v>
      </c>
      <c r="K641" s="16"/>
      <c r="L641" s="16"/>
      <c r="M641" s="16"/>
      <c r="N641" s="16">
        <f t="shared" si="59"/>
        <v>124892</v>
      </c>
      <c r="O641" s="16">
        <v>2500</v>
      </c>
      <c r="P641" s="16">
        <v>42030</v>
      </c>
      <c r="Q641" s="16">
        <v>14300</v>
      </c>
      <c r="R641" s="16"/>
      <c r="S641" s="16"/>
      <c r="T641" s="16"/>
      <c r="U641" s="16"/>
      <c r="V641" s="16">
        <f t="shared" si="58"/>
        <v>183722</v>
      </c>
      <c r="W641" s="11"/>
    </row>
    <row r="642" spans="1:23" ht="39" x14ac:dyDescent="0.25">
      <c r="A642" s="5" t="s">
        <v>291</v>
      </c>
      <c r="B642" s="5" t="s">
        <v>338</v>
      </c>
      <c r="C642" s="12" t="s">
        <v>20</v>
      </c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>
        <f t="shared" si="59"/>
        <v>0</v>
      </c>
      <c r="O642" s="16"/>
      <c r="P642" s="16"/>
      <c r="Q642" s="16"/>
      <c r="R642" s="16"/>
      <c r="S642" s="16">
        <v>500000</v>
      </c>
      <c r="T642" s="16"/>
      <c r="U642" s="16"/>
      <c r="V642" s="16">
        <f t="shared" si="58"/>
        <v>500000</v>
      </c>
      <c r="W642" s="11"/>
    </row>
    <row r="643" spans="1:23" x14ac:dyDescent="0.25">
      <c r="A643" s="5" t="s">
        <v>291</v>
      </c>
      <c r="B643" s="5" t="s">
        <v>339</v>
      </c>
      <c r="C643" s="9" t="s">
        <v>118</v>
      </c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>
        <f t="shared" si="59"/>
        <v>0</v>
      </c>
      <c r="O643" s="16"/>
      <c r="P643" s="16">
        <v>150000</v>
      </c>
      <c r="Q643" s="16"/>
      <c r="R643" s="16"/>
      <c r="S643" s="16"/>
      <c r="T643" s="16"/>
      <c r="U643" s="16"/>
      <c r="V643" s="16">
        <f t="shared" si="58"/>
        <v>150000</v>
      </c>
      <c r="W643" s="11"/>
    </row>
    <row r="644" spans="1:23" ht="26.25" x14ac:dyDescent="0.25">
      <c r="A644" s="5" t="s">
        <v>291</v>
      </c>
      <c r="B644" s="5" t="s">
        <v>340</v>
      </c>
      <c r="C644" s="9" t="s">
        <v>14</v>
      </c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>
        <f t="shared" si="59"/>
        <v>0</v>
      </c>
      <c r="O644" s="16"/>
      <c r="P644" s="16"/>
      <c r="Q644" s="16"/>
      <c r="R644" s="16"/>
      <c r="S644" s="16"/>
      <c r="T644" s="16"/>
      <c r="U644" s="16"/>
      <c r="V644" s="16">
        <f t="shared" si="58"/>
        <v>0</v>
      </c>
      <c r="W644" s="11"/>
    </row>
    <row r="645" spans="1:23" x14ac:dyDescent="0.25">
      <c r="A645" s="5" t="s">
        <v>291</v>
      </c>
      <c r="B645" s="5" t="s">
        <v>465</v>
      </c>
      <c r="C645" s="9" t="s">
        <v>14</v>
      </c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>
        <f t="shared" si="59"/>
        <v>0</v>
      </c>
      <c r="O645" s="16"/>
      <c r="P645" s="16"/>
      <c r="Q645" s="16"/>
      <c r="R645" s="16"/>
      <c r="S645" s="16">
        <v>486410</v>
      </c>
      <c r="T645" s="16"/>
      <c r="U645" s="16"/>
      <c r="V645" s="16">
        <f t="shared" si="58"/>
        <v>486410</v>
      </c>
      <c r="W645" s="11"/>
    </row>
    <row r="646" spans="1:23" ht="26.25" x14ac:dyDescent="0.25">
      <c r="A646" s="5" t="s">
        <v>291</v>
      </c>
      <c r="B646" s="5" t="s">
        <v>341</v>
      </c>
      <c r="C646" s="12" t="s">
        <v>14</v>
      </c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>
        <f t="shared" si="59"/>
        <v>0</v>
      </c>
      <c r="O646" s="16"/>
      <c r="P646" s="16"/>
      <c r="Q646" s="16"/>
      <c r="R646" s="16"/>
      <c r="S646" s="16">
        <v>22317</v>
      </c>
      <c r="T646" s="16"/>
      <c r="U646" s="16"/>
      <c r="V646" s="16">
        <f t="shared" si="58"/>
        <v>22317</v>
      </c>
      <c r="W646" s="11"/>
    </row>
    <row r="647" spans="1:23" ht="26.25" x14ac:dyDescent="0.25">
      <c r="A647" s="5" t="s">
        <v>291</v>
      </c>
      <c r="B647" s="5" t="s">
        <v>342</v>
      </c>
      <c r="C647" s="9" t="s">
        <v>203</v>
      </c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>
        <f t="shared" si="59"/>
        <v>0</v>
      </c>
      <c r="O647" s="16"/>
      <c r="P647" s="16"/>
      <c r="Q647" s="16"/>
      <c r="R647" s="16"/>
      <c r="S647" s="16"/>
      <c r="T647" s="16">
        <v>120600</v>
      </c>
      <c r="U647" s="16"/>
      <c r="V647" s="16">
        <f t="shared" si="58"/>
        <v>120600</v>
      </c>
      <c r="W647" s="11"/>
    </row>
    <row r="648" spans="1:23" ht="26.25" x14ac:dyDescent="0.25">
      <c r="A648" s="5" t="s">
        <v>291</v>
      </c>
      <c r="B648" s="5" t="s">
        <v>343</v>
      </c>
      <c r="C648" s="9" t="s">
        <v>150</v>
      </c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>
        <f t="shared" si="59"/>
        <v>0</v>
      </c>
      <c r="O648" s="16"/>
      <c r="P648" s="16">
        <v>2348</v>
      </c>
      <c r="Q648" s="16"/>
      <c r="R648" s="16"/>
      <c r="S648" s="16"/>
      <c r="T648" s="16"/>
      <c r="U648" s="16"/>
      <c r="V648" s="16">
        <f t="shared" si="58"/>
        <v>2348</v>
      </c>
      <c r="W648" s="11"/>
    </row>
    <row r="649" spans="1:23" x14ac:dyDescent="0.25">
      <c r="A649" s="5" t="s">
        <v>291</v>
      </c>
      <c r="B649" s="5" t="s">
        <v>344</v>
      </c>
      <c r="C649" s="9" t="s">
        <v>345</v>
      </c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>
        <f t="shared" si="59"/>
        <v>0</v>
      </c>
      <c r="O649" s="16"/>
      <c r="P649" s="16">
        <v>58292</v>
      </c>
      <c r="Q649" s="16"/>
      <c r="R649" s="16"/>
      <c r="S649" s="16"/>
      <c r="T649" s="16"/>
      <c r="U649" s="16"/>
      <c r="V649" s="16">
        <f t="shared" si="58"/>
        <v>58292</v>
      </c>
      <c r="W649" s="11"/>
    </row>
    <row r="650" spans="1:23" ht="26.25" x14ac:dyDescent="0.25">
      <c r="A650" s="5" t="s">
        <v>291</v>
      </c>
      <c r="B650" s="5" t="s">
        <v>346</v>
      </c>
      <c r="C650" s="9" t="s">
        <v>347</v>
      </c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>
        <f t="shared" si="59"/>
        <v>0</v>
      </c>
      <c r="O650" s="16"/>
      <c r="P650" s="16">
        <v>1119715</v>
      </c>
      <c r="Q650" s="16"/>
      <c r="R650" s="16"/>
      <c r="S650" s="16"/>
      <c r="T650" s="16"/>
      <c r="U650" s="16"/>
      <c r="V650" s="16">
        <f t="shared" si="58"/>
        <v>1119715</v>
      </c>
      <c r="W650" s="11"/>
    </row>
    <row r="651" spans="1:23" ht="26.25" x14ac:dyDescent="0.25">
      <c r="A651" s="5" t="s">
        <v>291</v>
      </c>
      <c r="B651" s="5" t="s">
        <v>348</v>
      </c>
      <c r="C651" s="9" t="s">
        <v>349</v>
      </c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>
        <f t="shared" si="59"/>
        <v>0</v>
      </c>
      <c r="O651" s="16"/>
      <c r="P651" s="16">
        <v>57895</v>
      </c>
      <c r="Q651" s="16"/>
      <c r="R651" s="16"/>
      <c r="S651" s="16"/>
      <c r="T651" s="16"/>
      <c r="U651" s="16"/>
      <c r="V651" s="16">
        <f t="shared" si="58"/>
        <v>57895</v>
      </c>
      <c r="W651" s="11"/>
    </row>
    <row r="652" spans="1:23" x14ac:dyDescent="0.25">
      <c r="A652" s="5" t="s">
        <v>291</v>
      </c>
      <c r="B652" s="5" t="s">
        <v>350</v>
      </c>
      <c r="C652" s="9" t="s">
        <v>349</v>
      </c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>
        <f t="shared" si="59"/>
        <v>0</v>
      </c>
      <c r="O652" s="16"/>
      <c r="P652" s="16">
        <v>1150</v>
      </c>
      <c r="Q652" s="16"/>
      <c r="R652" s="16"/>
      <c r="S652" s="16"/>
      <c r="T652" s="16"/>
      <c r="U652" s="16"/>
      <c r="V652" s="16">
        <f t="shared" si="58"/>
        <v>1150</v>
      </c>
      <c r="W652" s="11"/>
    </row>
    <row r="653" spans="1:23" ht="26.25" x14ac:dyDescent="0.25">
      <c r="A653" s="5" t="s">
        <v>291</v>
      </c>
      <c r="B653" s="5" t="s">
        <v>351</v>
      </c>
      <c r="C653" s="12" t="s">
        <v>118</v>
      </c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>
        <f t="shared" si="59"/>
        <v>0</v>
      </c>
      <c r="O653" s="16">
        <v>100</v>
      </c>
      <c r="P653" s="16">
        <v>89510</v>
      </c>
      <c r="Q653" s="16">
        <v>3180</v>
      </c>
      <c r="R653" s="16"/>
      <c r="S653" s="16">
        <v>5320</v>
      </c>
      <c r="T653" s="16">
        <v>79900</v>
      </c>
      <c r="U653" s="16"/>
      <c r="V653" s="16">
        <f t="shared" si="58"/>
        <v>178010</v>
      </c>
      <c r="W653" s="11"/>
    </row>
    <row r="654" spans="1:23" x14ac:dyDescent="0.25">
      <c r="A654" s="5" t="s">
        <v>291</v>
      </c>
      <c r="B654" s="5" t="s">
        <v>352</v>
      </c>
      <c r="C654" s="9" t="s">
        <v>182</v>
      </c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>
        <f t="shared" ref="N654:N659" si="60">D654+E654+F654+G654+H654+I654+J654+K654+L654+M654</f>
        <v>0</v>
      </c>
      <c r="O654" s="16"/>
      <c r="P654" s="16">
        <v>11000</v>
      </c>
      <c r="Q654" s="16"/>
      <c r="R654" s="16"/>
      <c r="S654" s="16"/>
      <c r="T654" s="16"/>
      <c r="U654" s="16"/>
      <c r="V654" s="16">
        <f t="shared" ref="V654:V659" si="61">N654+O654+P654+Q654+R654+S654+T654+U654</f>
        <v>11000</v>
      </c>
      <c r="W654" s="11"/>
    </row>
    <row r="655" spans="1:23" ht="26.25" x14ac:dyDescent="0.25">
      <c r="A655" s="5" t="s">
        <v>291</v>
      </c>
      <c r="B655" s="5" t="s">
        <v>353</v>
      </c>
      <c r="C655" s="9" t="s">
        <v>25</v>
      </c>
      <c r="D655" s="16"/>
      <c r="E655" s="16"/>
      <c r="F655" s="16"/>
      <c r="G655" s="16"/>
      <c r="H655" s="16"/>
      <c r="I655" s="16"/>
      <c r="J655" s="16"/>
      <c r="K655" s="16">
        <v>247678</v>
      </c>
      <c r="L655" s="16"/>
      <c r="M655" s="16"/>
      <c r="N655" s="16">
        <f t="shared" si="60"/>
        <v>247678</v>
      </c>
      <c r="O655" s="16"/>
      <c r="P655" s="16"/>
      <c r="Q655" s="16"/>
      <c r="R655" s="16"/>
      <c r="S655" s="16"/>
      <c r="T655" s="16"/>
      <c r="U655" s="16"/>
      <c r="V655" s="16">
        <f t="shared" si="61"/>
        <v>247678</v>
      </c>
      <c r="W655" s="11"/>
    </row>
    <row r="656" spans="1:23" ht="39" x14ac:dyDescent="0.25">
      <c r="A656" s="5" t="s">
        <v>291</v>
      </c>
      <c r="B656" s="5" t="s">
        <v>354</v>
      </c>
      <c r="C656" s="9" t="s">
        <v>25</v>
      </c>
      <c r="D656" s="16">
        <v>571076</v>
      </c>
      <c r="E656" s="16"/>
      <c r="F656" s="16"/>
      <c r="G656" s="16"/>
      <c r="H656" s="16"/>
      <c r="I656" s="16"/>
      <c r="J656" s="16"/>
      <c r="K656" s="16"/>
      <c r="L656" s="16"/>
      <c r="M656" s="16"/>
      <c r="N656" s="16">
        <f t="shared" si="60"/>
        <v>571076</v>
      </c>
      <c r="O656" s="16"/>
      <c r="P656" s="16"/>
      <c r="Q656" s="16"/>
      <c r="R656" s="16"/>
      <c r="S656" s="16"/>
      <c r="T656" s="16"/>
      <c r="U656" s="16"/>
      <c r="V656" s="16">
        <f t="shared" si="61"/>
        <v>571076</v>
      </c>
      <c r="W656" s="11"/>
    </row>
    <row r="657" spans="1:23" x14ac:dyDescent="0.25">
      <c r="A657" s="5" t="s">
        <v>291</v>
      </c>
      <c r="B657" s="5" t="s">
        <v>355</v>
      </c>
      <c r="C657" s="9" t="s">
        <v>14</v>
      </c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>
        <f t="shared" si="60"/>
        <v>0</v>
      </c>
      <c r="O657" s="16"/>
      <c r="P657" s="16">
        <v>9135</v>
      </c>
      <c r="Q657" s="16"/>
      <c r="R657" s="16"/>
      <c r="S657" s="16"/>
      <c r="T657" s="16"/>
      <c r="U657" s="16"/>
      <c r="V657" s="16">
        <f t="shared" si="61"/>
        <v>9135</v>
      </c>
      <c r="W657" s="11"/>
    </row>
    <row r="658" spans="1:23" x14ac:dyDescent="0.25">
      <c r="A658" s="5" t="s">
        <v>291</v>
      </c>
      <c r="B658" s="5" t="s">
        <v>51</v>
      </c>
      <c r="C658" s="12"/>
      <c r="D658" s="16">
        <v>33245</v>
      </c>
      <c r="E658" s="16"/>
      <c r="F658" s="16"/>
      <c r="G658" s="16"/>
      <c r="H658" s="16"/>
      <c r="I658" s="16"/>
      <c r="J658" s="16"/>
      <c r="K658" s="16"/>
      <c r="L658" s="16"/>
      <c r="M658" s="16"/>
      <c r="N658" s="16">
        <f t="shared" si="60"/>
        <v>33245</v>
      </c>
      <c r="O658" s="16"/>
      <c r="P658" s="16"/>
      <c r="Q658" s="16"/>
      <c r="R658" s="16"/>
      <c r="S658" s="16"/>
      <c r="T658" s="16"/>
      <c r="U658" s="16"/>
      <c r="V658" s="16">
        <f t="shared" si="61"/>
        <v>33245</v>
      </c>
      <c r="W658" s="11"/>
    </row>
    <row r="659" spans="1:23" x14ac:dyDescent="0.25">
      <c r="A659" s="5" t="s">
        <v>291</v>
      </c>
      <c r="B659" s="5" t="s">
        <v>135</v>
      </c>
      <c r="C659" s="9"/>
      <c r="D659" s="16">
        <v>36137</v>
      </c>
      <c r="E659" s="16"/>
      <c r="F659" s="16"/>
      <c r="G659" s="16"/>
      <c r="H659" s="16"/>
      <c r="I659" s="16"/>
      <c r="J659" s="16"/>
      <c r="K659" s="16"/>
      <c r="L659" s="16"/>
      <c r="M659" s="16"/>
      <c r="N659" s="16">
        <f t="shared" si="60"/>
        <v>36137</v>
      </c>
      <c r="O659" s="16"/>
      <c r="P659" s="16"/>
      <c r="Q659" s="16"/>
      <c r="R659" s="16"/>
      <c r="S659" s="16"/>
      <c r="T659" s="16"/>
      <c r="U659" s="16"/>
      <c r="V659" s="16">
        <f t="shared" si="61"/>
        <v>36137</v>
      </c>
      <c r="W659" s="11"/>
    </row>
    <row r="660" spans="1:23" ht="24.95" customHeight="1" x14ac:dyDescent="0.25">
      <c r="A660" s="61" t="s">
        <v>291</v>
      </c>
      <c r="B660" s="61" t="s">
        <v>53</v>
      </c>
      <c r="C660" s="64"/>
      <c r="D660" s="58">
        <f t="shared" ref="D660:M660" si="62">SUM(D590:D659)</f>
        <v>2404377</v>
      </c>
      <c r="E660" s="58">
        <f t="shared" si="62"/>
        <v>23932</v>
      </c>
      <c r="F660" s="58">
        <f t="shared" si="62"/>
        <v>36400</v>
      </c>
      <c r="G660" s="58">
        <f t="shared" si="62"/>
        <v>10930</v>
      </c>
      <c r="H660" s="58">
        <f t="shared" si="62"/>
        <v>40550</v>
      </c>
      <c r="I660" s="58">
        <f t="shared" si="62"/>
        <v>0</v>
      </c>
      <c r="J660" s="58">
        <f t="shared" si="62"/>
        <v>18670</v>
      </c>
      <c r="K660" s="58">
        <f t="shared" si="62"/>
        <v>253498</v>
      </c>
      <c r="L660" s="58">
        <f t="shared" si="62"/>
        <v>0</v>
      </c>
      <c r="M660" s="58">
        <f t="shared" si="62"/>
        <v>300</v>
      </c>
      <c r="N660" s="58">
        <f t="shared" ref="N660:V660" si="63">SUM(N590:N659)</f>
        <v>2788657</v>
      </c>
      <c r="O660" s="58">
        <f t="shared" si="63"/>
        <v>7650</v>
      </c>
      <c r="P660" s="58">
        <f t="shared" si="63"/>
        <v>2421124</v>
      </c>
      <c r="Q660" s="58">
        <f t="shared" si="63"/>
        <v>146736</v>
      </c>
      <c r="R660" s="58">
        <f t="shared" si="63"/>
        <v>99545</v>
      </c>
      <c r="S660" s="58">
        <f t="shared" si="63"/>
        <v>1049563</v>
      </c>
      <c r="T660" s="58">
        <f t="shared" si="63"/>
        <v>1247230</v>
      </c>
      <c r="U660" s="58">
        <f t="shared" si="63"/>
        <v>435100</v>
      </c>
      <c r="V660" s="58">
        <f t="shared" si="63"/>
        <v>8195605</v>
      </c>
      <c r="W660" s="26"/>
    </row>
    <row r="661" spans="1:23" ht="30" customHeight="1" x14ac:dyDescent="0.25">
      <c r="A661" s="60" t="s">
        <v>356</v>
      </c>
      <c r="B661" s="60" t="s">
        <v>357</v>
      </c>
      <c r="C661" s="60"/>
      <c r="D661" s="60">
        <f t="shared" ref="D661:M661" si="64">D589+D660</f>
        <v>6916703</v>
      </c>
      <c r="E661" s="60">
        <f t="shared" si="64"/>
        <v>50022</v>
      </c>
      <c r="F661" s="60">
        <f t="shared" si="64"/>
        <v>329730</v>
      </c>
      <c r="G661" s="60">
        <f t="shared" si="64"/>
        <v>57198</v>
      </c>
      <c r="H661" s="60">
        <f t="shared" si="64"/>
        <v>236490</v>
      </c>
      <c r="I661" s="60">
        <f t="shared" si="64"/>
        <v>850</v>
      </c>
      <c r="J661" s="60">
        <f t="shared" si="64"/>
        <v>135600</v>
      </c>
      <c r="K661" s="60">
        <f t="shared" si="64"/>
        <v>401050</v>
      </c>
      <c r="L661" s="60">
        <f t="shared" si="64"/>
        <v>10800</v>
      </c>
      <c r="M661" s="60">
        <f t="shared" si="64"/>
        <v>14530</v>
      </c>
      <c r="N661" s="60">
        <f t="shared" ref="N661:V661" si="65">N589+N660</f>
        <v>8152973</v>
      </c>
      <c r="O661" s="60">
        <f t="shared" si="65"/>
        <v>12730</v>
      </c>
      <c r="P661" s="60">
        <f t="shared" si="65"/>
        <v>2866345</v>
      </c>
      <c r="Q661" s="60">
        <f t="shared" si="65"/>
        <v>525432</v>
      </c>
      <c r="R661" s="60">
        <f t="shared" si="65"/>
        <v>115259</v>
      </c>
      <c r="S661" s="60">
        <f t="shared" si="65"/>
        <v>1049563</v>
      </c>
      <c r="T661" s="60">
        <f t="shared" si="65"/>
        <v>1248831</v>
      </c>
      <c r="U661" s="60">
        <f t="shared" si="65"/>
        <v>489730</v>
      </c>
      <c r="V661" s="60">
        <f t="shared" si="65"/>
        <v>14460863</v>
      </c>
      <c r="W661" s="11"/>
    </row>
    <row r="662" spans="1:23" s="22" customFormat="1" ht="30" customHeight="1" x14ac:dyDescent="0.25">
      <c r="A662" s="62"/>
      <c r="B662" s="60" t="s">
        <v>458</v>
      </c>
      <c r="C662" s="62"/>
      <c r="D662" s="60">
        <f t="shared" ref="D662:M662" si="66">D507+D661</f>
        <v>13611633</v>
      </c>
      <c r="E662" s="60">
        <f t="shared" si="66"/>
        <v>98400</v>
      </c>
      <c r="F662" s="60">
        <f t="shared" si="66"/>
        <v>587405</v>
      </c>
      <c r="G662" s="60">
        <f t="shared" si="66"/>
        <v>125368</v>
      </c>
      <c r="H662" s="60">
        <f t="shared" si="66"/>
        <v>524062</v>
      </c>
      <c r="I662" s="60">
        <f t="shared" si="66"/>
        <v>229211</v>
      </c>
      <c r="J662" s="60">
        <f t="shared" si="66"/>
        <v>365350</v>
      </c>
      <c r="K662" s="60">
        <f t="shared" si="66"/>
        <v>713333</v>
      </c>
      <c r="L662" s="60">
        <f t="shared" si="66"/>
        <v>174939</v>
      </c>
      <c r="M662" s="60">
        <f t="shared" si="66"/>
        <v>15765</v>
      </c>
      <c r="N662" s="60">
        <f t="shared" ref="N662:V662" si="67">N507+N661</f>
        <v>16445466</v>
      </c>
      <c r="O662" s="60">
        <f t="shared" si="67"/>
        <v>18103</v>
      </c>
      <c r="P662" s="60">
        <f t="shared" si="67"/>
        <v>3772142</v>
      </c>
      <c r="Q662" s="60">
        <f t="shared" si="67"/>
        <v>1037206</v>
      </c>
      <c r="R662" s="60">
        <f t="shared" si="67"/>
        <v>136815</v>
      </c>
      <c r="S662" s="60">
        <f t="shared" si="67"/>
        <v>1049563</v>
      </c>
      <c r="T662" s="60">
        <f t="shared" si="67"/>
        <v>1317123</v>
      </c>
      <c r="U662" s="60">
        <f t="shared" si="67"/>
        <v>492799</v>
      </c>
      <c r="V662" s="60">
        <f t="shared" si="67"/>
        <v>24269217</v>
      </c>
    </row>
    <row r="665" spans="1:23" hidden="1" x14ac:dyDescent="0.25">
      <c r="V665" s="27">
        <f>'Ieņēmumi atšifrējums'!T54</f>
        <v>0</v>
      </c>
    </row>
  </sheetData>
  <mergeCells count="4">
    <mergeCell ref="U1:W1"/>
    <mergeCell ref="U2:W2"/>
    <mergeCell ref="U3:W3"/>
    <mergeCell ref="U4:W4"/>
  </mergeCells>
  <pageMargins left="0.25" right="0.25" top="0.75" bottom="0.75" header="0.3" footer="0.3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AB12" sqref="AB12"/>
    </sheetView>
  </sheetViews>
  <sheetFormatPr defaultRowHeight="15" x14ac:dyDescent="0.25"/>
  <cols>
    <col min="1" max="1" width="6.5703125" style="29" bestFit="1" customWidth="1"/>
    <col min="2" max="2" width="23.42578125" style="29" customWidth="1"/>
    <col min="3" max="3" width="9.140625" style="29" bestFit="1" customWidth="1"/>
    <col min="4" max="4" width="9.85546875" style="29" bestFit="1" customWidth="1"/>
    <col min="5" max="5" width="9.140625" style="29"/>
    <col min="6" max="6" width="7.5703125" style="29" bestFit="1" customWidth="1"/>
    <col min="7" max="7" width="7.85546875" style="29" customWidth="1"/>
    <col min="8" max="8" width="7.5703125" style="29" bestFit="1" customWidth="1"/>
    <col min="9" max="9" width="9.140625" style="29" bestFit="1" customWidth="1"/>
    <col min="10" max="12" width="8.140625" style="29" bestFit="1" customWidth="1"/>
    <col min="13" max="13" width="9.28515625" style="29" customWidth="1"/>
    <col min="14" max="15" width="8.140625" style="29" bestFit="1" customWidth="1"/>
    <col min="16" max="18" width="7.5703125" style="29" bestFit="1" customWidth="1"/>
    <col min="19" max="19" width="8.85546875" style="29" customWidth="1"/>
    <col min="20" max="21" width="10.140625" style="29" bestFit="1" customWidth="1"/>
    <col min="22" max="22" width="9.140625" style="29"/>
    <col min="23" max="24" width="0" style="29" hidden="1" customWidth="1"/>
    <col min="25" max="16384" width="9.140625" style="29"/>
  </cols>
  <sheetData>
    <row r="1" spans="1:21" x14ac:dyDescent="0.25">
      <c r="T1" s="93" t="s">
        <v>358</v>
      </c>
      <c r="U1" s="93"/>
    </row>
    <row r="2" spans="1:21" x14ac:dyDescent="0.25">
      <c r="K2" s="93" t="s">
        <v>560</v>
      </c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x14ac:dyDescent="0.25">
      <c r="K3" s="92"/>
      <c r="L3" s="92"/>
      <c r="M3" s="92"/>
      <c r="N3" s="92"/>
      <c r="O3" s="92"/>
      <c r="P3" s="93" t="s">
        <v>563</v>
      </c>
      <c r="Q3" s="93"/>
      <c r="R3" s="93"/>
      <c r="S3" s="93"/>
      <c r="T3" s="93"/>
      <c r="U3" s="93"/>
    </row>
    <row r="4" spans="1:21" x14ac:dyDescent="0.25">
      <c r="K4" s="92"/>
      <c r="L4" s="92"/>
      <c r="M4" s="92"/>
      <c r="N4" s="92"/>
      <c r="O4" s="92"/>
      <c r="P4" s="92"/>
      <c r="Q4" s="93" t="s">
        <v>564</v>
      </c>
      <c r="R4" s="93"/>
      <c r="S4" s="93"/>
      <c r="T4" s="93"/>
      <c r="U4" s="93"/>
    </row>
    <row r="5" spans="1:21" x14ac:dyDescent="0.25">
      <c r="G5" s="95" t="s">
        <v>359</v>
      </c>
      <c r="H5" s="95"/>
      <c r="I5" s="95"/>
      <c r="J5" s="95"/>
      <c r="K5" s="95"/>
      <c r="L5" s="95"/>
      <c r="T5" s="93"/>
      <c r="U5" s="93"/>
    </row>
    <row r="6" spans="1:21" x14ac:dyDescent="0.25">
      <c r="B6" s="94" t="s">
        <v>420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spans="1:21" x14ac:dyDescent="0.25">
      <c r="U7" s="30" t="s">
        <v>360</v>
      </c>
    </row>
    <row r="8" spans="1:21" ht="84" x14ac:dyDescent="0.25">
      <c r="A8" s="17"/>
      <c r="B8" s="31" t="s">
        <v>361</v>
      </c>
      <c r="C8" s="19" t="s">
        <v>362</v>
      </c>
      <c r="D8" s="19" t="s">
        <v>363</v>
      </c>
      <c r="E8" s="19" t="s">
        <v>364</v>
      </c>
      <c r="F8" s="19" t="s">
        <v>365</v>
      </c>
      <c r="G8" s="19" t="s">
        <v>366</v>
      </c>
      <c r="H8" s="19" t="s">
        <v>367</v>
      </c>
      <c r="I8" s="19" t="s">
        <v>368</v>
      </c>
      <c r="J8" s="19" t="s">
        <v>369</v>
      </c>
      <c r="K8" s="19" t="s">
        <v>370</v>
      </c>
      <c r="L8" s="19" t="s">
        <v>371</v>
      </c>
      <c r="M8" s="19" t="s">
        <v>372</v>
      </c>
      <c r="N8" s="19" t="s">
        <v>373</v>
      </c>
      <c r="O8" s="19" t="s">
        <v>374</v>
      </c>
      <c r="P8" s="19" t="s">
        <v>375</v>
      </c>
      <c r="Q8" s="19" t="s">
        <v>376</v>
      </c>
      <c r="R8" s="19" t="s">
        <v>377</v>
      </c>
      <c r="S8" s="19" t="s">
        <v>378</v>
      </c>
      <c r="T8" s="19" t="s">
        <v>53</v>
      </c>
      <c r="U8" s="19" t="s">
        <v>421</v>
      </c>
    </row>
    <row r="9" spans="1:21" x14ac:dyDescent="0.25">
      <c r="A9" s="32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33">
        <v>21</v>
      </c>
    </row>
    <row r="10" spans="1:21" ht="30" x14ac:dyDescent="0.25">
      <c r="A10" s="34" t="s">
        <v>203</v>
      </c>
      <c r="B10" s="35" t="s">
        <v>379</v>
      </c>
      <c r="C10" s="17">
        <f>T42</f>
        <v>810055</v>
      </c>
      <c r="D10" s="17">
        <v>294894</v>
      </c>
      <c r="E10" s="36"/>
      <c r="F10" s="36"/>
      <c r="G10" s="36"/>
      <c r="H10" s="36"/>
      <c r="I10" s="36"/>
      <c r="J10" s="36"/>
      <c r="K10" s="36">
        <v>15283</v>
      </c>
      <c r="L10" s="36"/>
      <c r="M10" s="36"/>
      <c r="N10" s="36">
        <v>29665</v>
      </c>
      <c r="O10" s="36"/>
      <c r="P10" s="36"/>
      <c r="Q10" s="36"/>
      <c r="R10" s="36">
        <v>72891</v>
      </c>
      <c r="S10" s="36"/>
      <c r="T10" s="20">
        <f t="shared" ref="T10:T43" si="0">SUM(C10:S10)</f>
        <v>1222788</v>
      </c>
      <c r="U10" s="20">
        <f>C10+D10+E10+R10+K10</f>
        <v>1193123</v>
      </c>
    </row>
    <row r="11" spans="1:21" x14ac:dyDescent="0.25">
      <c r="A11" s="34" t="s">
        <v>380</v>
      </c>
      <c r="B11" s="35" t="s">
        <v>381</v>
      </c>
      <c r="C11" s="17"/>
      <c r="D11" s="17"/>
      <c r="E11" s="36">
        <v>71000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20">
        <f t="shared" si="0"/>
        <v>71000</v>
      </c>
      <c r="U11" s="20">
        <f t="shared" ref="U11:U43" si="1">C11+D11+E11+R11+K11</f>
        <v>71000</v>
      </c>
    </row>
    <row r="12" spans="1:21" x14ac:dyDescent="0.25">
      <c r="A12" s="34" t="s">
        <v>41</v>
      </c>
      <c r="B12" s="35" t="s">
        <v>382</v>
      </c>
      <c r="C12" s="17"/>
      <c r="D12" s="17">
        <v>970</v>
      </c>
      <c r="E12" s="36"/>
      <c r="F12" s="36"/>
      <c r="G12" s="36"/>
      <c r="H12" s="36"/>
      <c r="I12" s="36"/>
      <c r="J12" s="36">
        <v>524</v>
      </c>
      <c r="K12" s="36"/>
      <c r="L12" s="36">
        <v>124</v>
      </c>
      <c r="M12" s="36"/>
      <c r="N12" s="36">
        <v>200</v>
      </c>
      <c r="O12" s="36">
        <v>728</v>
      </c>
      <c r="P12" s="36"/>
      <c r="Q12" s="36"/>
      <c r="R12" s="36">
        <v>950</v>
      </c>
      <c r="S12" s="36"/>
      <c r="T12" s="20">
        <f t="shared" si="0"/>
        <v>3496</v>
      </c>
      <c r="U12" s="20">
        <f t="shared" si="1"/>
        <v>1920</v>
      </c>
    </row>
    <row r="13" spans="1:21" x14ac:dyDescent="0.25">
      <c r="A13" s="34" t="s">
        <v>383</v>
      </c>
      <c r="B13" s="35" t="s">
        <v>384</v>
      </c>
      <c r="C13" s="17"/>
      <c r="D13" s="17"/>
      <c r="E13" s="36">
        <v>17000</v>
      </c>
      <c r="F13" s="36">
        <v>1000</v>
      </c>
      <c r="G13" s="36">
        <v>900</v>
      </c>
      <c r="H13" s="36">
        <v>1780</v>
      </c>
      <c r="I13" s="36">
        <v>830</v>
      </c>
      <c r="J13" s="36">
        <v>835</v>
      </c>
      <c r="K13" s="36">
        <v>200</v>
      </c>
      <c r="L13" s="36">
        <v>600</v>
      </c>
      <c r="M13" s="36">
        <v>780</v>
      </c>
      <c r="N13" s="36">
        <v>610</v>
      </c>
      <c r="O13" s="36">
        <v>320</v>
      </c>
      <c r="P13" s="36">
        <v>980</v>
      </c>
      <c r="Q13" s="36"/>
      <c r="R13" s="36">
        <v>850</v>
      </c>
      <c r="S13" s="36">
        <v>200</v>
      </c>
      <c r="T13" s="20">
        <f t="shared" si="0"/>
        <v>26885</v>
      </c>
      <c r="U13" s="20">
        <f t="shared" si="1"/>
        <v>18050</v>
      </c>
    </row>
    <row r="14" spans="1:21" x14ac:dyDescent="0.25">
      <c r="A14" s="34" t="s">
        <v>385</v>
      </c>
      <c r="B14" s="35" t="s">
        <v>386</v>
      </c>
      <c r="C14" s="17"/>
      <c r="D14" s="17">
        <v>5500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20">
        <f t="shared" si="0"/>
        <v>5500</v>
      </c>
      <c r="U14" s="20">
        <f t="shared" si="1"/>
        <v>5500</v>
      </c>
    </row>
    <row r="15" spans="1:21" ht="30" x14ac:dyDescent="0.25">
      <c r="A15" s="34" t="s">
        <v>387</v>
      </c>
      <c r="B15" s="35" t="s">
        <v>388</v>
      </c>
      <c r="C15" s="17"/>
      <c r="D15" s="17">
        <v>1500</v>
      </c>
      <c r="E15" s="36"/>
      <c r="F15" s="36">
        <v>5456</v>
      </c>
      <c r="G15" s="36"/>
      <c r="H15" s="36"/>
      <c r="I15" s="36"/>
      <c r="J15" s="36"/>
      <c r="K15" s="36"/>
      <c r="L15" s="36">
        <v>400</v>
      </c>
      <c r="M15" s="36">
        <v>15</v>
      </c>
      <c r="N15" s="36">
        <v>60</v>
      </c>
      <c r="O15" s="36"/>
      <c r="P15" s="36">
        <v>3300</v>
      </c>
      <c r="Q15" s="36">
        <v>1760</v>
      </c>
      <c r="R15" s="36"/>
      <c r="S15" s="36">
        <v>555</v>
      </c>
      <c r="T15" s="20">
        <f t="shared" si="0"/>
        <v>13046</v>
      </c>
      <c r="U15" s="20">
        <f t="shared" si="1"/>
        <v>1500</v>
      </c>
    </row>
    <row r="16" spans="1:21" ht="30" x14ac:dyDescent="0.25">
      <c r="A16" s="34" t="s">
        <v>389</v>
      </c>
      <c r="B16" s="35" t="s">
        <v>390</v>
      </c>
      <c r="C16" s="17"/>
      <c r="D16" s="17"/>
      <c r="E16" s="36">
        <v>399000</v>
      </c>
      <c r="F16" s="36">
        <v>15107</v>
      </c>
      <c r="G16" s="36">
        <v>138224</v>
      </c>
      <c r="H16" s="36">
        <v>15610</v>
      </c>
      <c r="I16" s="36">
        <v>132100</v>
      </c>
      <c r="J16" s="36">
        <v>29390</v>
      </c>
      <c r="K16" s="36">
        <v>7000</v>
      </c>
      <c r="L16" s="36">
        <v>28994</v>
      </c>
      <c r="M16" s="36">
        <v>131100</v>
      </c>
      <c r="N16" s="36">
        <v>242229</v>
      </c>
      <c r="O16" s="36">
        <v>16169</v>
      </c>
      <c r="P16" s="36">
        <v>24900</v>
      </c>
      <c r="Q16" s="36">
        <v>26840</v>
      </c>
      <c r="R16" s="36">
        <v>15000</v>
      </c>
      <c r="S16" s="36">
        <v>9088</v>
      </c>
      <c r="T16" s="20">
        <f t="shared" si="0"/>
        <v>1230751</v>
      </c>
      <c r="U16" s="20">
        <f t="shared" si="1"/>
        <v>421000</v>
      </c>
    </row>
    <row r="17" spans="1:24" ht="30" x14ac:dyDescent="0.25">
      <c r="A17" s="34" t="s">
        <v>391</v>
      </c>
      <c r="B17" s="35" t="s">
        <v>392</v>
      </c>
      <c r="C17" s="17">
        <f>T43</f>
        <v>991262</v>
      </c>
      <c r="D17" s="17">
        <v>503007</v>
      </c>
      <c r="E17" s="36">
        <v>3944147</v>
      </c>
      <c r="F17" s="36">
        <v>359270</v>
      </c>
      <c r="G17" s="36">
        <v>471673</v>
      </c>
      <c r="H17" s="36">
        <v>335080</v>
      </c>
      <c r="I17" s="36">
        <v>428816</v>
      </c>
      <c r="J17" s="36">
        <v>427471</v>
      </c>
      <c r="K17" s="36">
        <v>238859</v>
      </c>
      <c r="L17" s="36">
        <v>450901</v>
      </c>
      <c r="M17" s="36">
        <v>539224</v>
      </c>
      <c r="N17" s="36">
        <v>386890</v>
      </c>
      <c r="O17" s="36">
        <v>259271</v>
      </c>
      <c r="P17" s="36">
        <v>280744</v>
      </c>
      <c r="Q17" s="36">
        <v>491997</v>
      </c>
      <c r="R17" s="36">
        <v>254713</v>
      </c>
      <c r="S17" s="36">
        <v>237112</v>
      </c>
      <c r="T17" s="20">
        <f t="shared" si="0"/>
        <v>10600437</v>
      </c>
      <c r="U17" s="20">
        <f t="shared" si="1"/>
        <v>5931988</v>
      </c>
      <c r="W17" s="29">
        <v>11230437</v>
      </c>
    </row>
    <row r="18" spans="1:24" ht="45" x14ac:dyDescent="0.25">
      <c r="A18" s="34" t="s">
        <v>391</v>
      </c>
      <c r="B18" s="35" t="s">
        <v>424</v>
      </c>
      <c r="C18" s="17">
        <v>57054</v>
      </c>
      <c r="D18" s="17">
        <v>564208</v>
      </c>
      <c r="E18" s="36"/>
      <c r="F18" s="36"/>
      <c r="G18" s="36"/>
      <c r="H18" s="36"/>
      <c r="I18" s="36"/>
      <c r="J18" s="36"/>
      <c r="K18" s="36">
        <v>3327</v>
      </c>
      <c r="L18" s="36"/>
      <c r="M18" s="36"/>
      <c r="N18" s="36"/>
      <c r="O18" s="36"/>
      <c r="P18" s="36"/>
      <c r="Q18" s="36"/>
      <c r="R18" s="36">
        <v>5411</v>
      </c>
      <c r="S18" s="36"/>
      <c r="T18" s="20">
        <f t="shared" si="0"/>
        <v>630000</v>
      </c>
      <c r="U18" s="20">
        <f t="shared" si="1"/>
        <v>630000</v>
      </c>
    </row>
    <row r="19" spans="1:24" ht="45" x14ac:dyDescent="0.25">
      <c r="A19" s="37" t="s">
        <v>393</v>
      </c>
      <c r="B19" s="38" t="s">
        <v>394</v>
      </c>
      <c r="C19" s="17"/>
      <c r="D19" s="17"/>
      <c r="E19" s="17">
        <v>212731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20">
        <f t="shared" si="0"/>
        <v>212731</v>
      </c>
      <c r="U19" s="20">
        <f t="shared" si="1"/>
        <v>212731</v>
      </c>
    </row>
    <row r="20" spans="1:24" ht="45" x14ac:dyDescent="0.25">
      <c r="A20" s="37" t="s">
        <v>393</v>
      </c>
      <c r="B20" s="38" t="s">
        <v>395</v>
      </c>
      <c r="C20" s="17"/>
      <c r="D20" s="17"/>
      <c r="E20" s="17">
        <v>30950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20">
        <f t="shared" si="0"/>
        <v>30950</v>
      </c>
      <c r="U20" s="20">
        <f t="shared" si="1"/>
        <v>30950</v>
      </c>
    </row>
    <row r="21" spans="1:24" ht="45" x14ac:dyDescent="0.25">
      <c r="A21" s="37" t="s">
        <v>393</v>
      </c>
      <c r="B21" s="38" t="s">
        <v>396</v>
      </c>
      <c r="C21" s="17"/>
      <c r="D21" s="17"/>
      <c r="E21" s="17">
        <v>249568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20">
        <f t="shared" si="0"/>
        <v>249568</v>
      </c>
      <c r="U21" s="20">
        <f t="shared" si="1"/>
        <v>249568</v>
      </c>
    </row>
    <row r="22" spans="1:24" ht="60" x14ac:dyDescent="0.25">
      <c r="A22" s="34" t="s">
        <v>393</v>
      </c>
      <c r="B22" s="38" t="s">
        <v>397</v>
      </c>
      <c r="C22" s="17">
        <v>143384</v>
      </c>
      <c r="D22" s="17"/>
      <c r="E22" s="36"/>
      <c r="F22" s="36"/>
      <c r="G22" s="36"/>
      <c r="H22" s="36"/>
      <c r="I22" s="36">
        <v>365760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20">
        <f t="shared" si="0"/>
        <v>509144</v>
      </c>
      <c r="U22" s="20">
        <f t="shared" si="1"/>
        <v>143384</v>
      </c>
    </row>
    <row r="23" spans="1:24" ht="45" x14ac:dyDescent="0.25">
      <c r="A23" s="39" t="s">
        <v>393</v>
      </c>
      <c r="B23" s="38" t="s">
        <v>398</v>
      </c>
      <c r="C23" s="17"/>
      <c r="D23" s="17">
        <v>29491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20">
        <f t="shared" si="0"/>
        <v>29491</v>
      </c>
      <c r="U23" s="20">
        <f t="shared" si="1"/>
        <v>29491</v>
      </c>
    </row>
    <row r="24" spans="1:24" ht="45" x14ac:dyDescent="0.25">
      <c r="A24" s="39" t="s">
        <v>393</v>
      </c>
      <c r="B24" s="40" t="s">
        <v>399</v>
      </c>
      <c r="C24" s="11"/>
      <c r="D24" s="11">
        <v>120600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20">
        <f t="shared" si="0"/>
        <v>120600</v>
      </c>
      <c r="U24" s="20">
        <f t="shared" si="1"/>
        <v>120600</v>
      </c>
    </row>
    <row r="25" spans="1:24" ht="30" x14ac:dyDescent="0.25">
      <c r="A25" s="41" t="s">
        <v>393</v>
      </c>
      <c r="B25" s="38" t="s">
        <v>400</v>
      </c>
      <c r="C25" s="17"/>
      <c r="D25" s="17">
        <v>49545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20">
        <f t="shared" si="0"/>
        <v>49545</v>
      </c>
      <c r="U25" s="20">
        <f t="shared" si="1"/>
        <v>49545</v>
      </c>
    </row>
    <row r="26" spans="1:24" x14ac:dyDescent="0.25">
      <c r="A26" s="41" t="s">
        <v>393</v>
      </c>
      <c r="B26" s="38" t="s">
        <v>401</v>
      </c>
      <c r="C26" s="17"/>
      <c r="D26" s="17">
        <v>70100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20">
        <f t="shared" si="0"/>
        <v>70100</v>
      </c>
      <c r="U26" s="20">
        <f t="shared" si="1"/>
        <v>70100</v>
      </c>
    </row>
    <row r="27" spans="1:24" x14ac:dyDescent="0.25">
      <c r="A27" s="41" t="s">
        <v>393</v>
      </c>
      <c r="B27" s="38" t="s">
        <v>222</v>
      </c>
      <c r="C27" s="17">
        <v>4570</v>
      </c>
      <c r="D27" s="17">
        <v>5480</v>
      </c>
      <c r="E27" s="36">
        <v>5624</v>
      </c>
      <c r="F27" s="36"/>
      <c r="G27" s="36"/>
      <c r="H27" s="36"/>
      <c r="I27" s="36"/>
      <c r="J27" s="36"/>
      <c r="K27" s="36">
        <v>258</v>
      </c>
      <c r="L27" s="36"/>
      <c r="M27" s="36"/>
      <c r="N27" s="36"/>
      <c r="O27" s="36"/>
      <c r="P27" s="36"/>
      <c r="Q27" s="36"/>
      <c r="R27" s="36"/>
      <c r="S27" s="36"/>
      <c r="T27" s="20">
        <f t="shared" si="0"/>
        <v>15932</v>
      </c>
      <c r="U27" s="20">
        <f t="shared" si="1"/>
        <v>15932</v>
      </c>
    </row>
    <row r="28" spans="1:24" ht="30" x14ac:dyDescent="0.25">
      <c r="A28" s="41" t="s">
        <v>393</v>
      </c>
      <c r="B28" s="38" t="s">
        <v>430</v>
      </c>
      <c r="C28" s="17">
        <v>19856</v>
      </c>
      <c r="D28" s="17">
        <v>270</v>
      </c>
      <c r="E28" s="36">
        <v>22314</v>
      </c>
      <c r="F28" s="36"/>
      <c r="G28" s="36"/>
      <c r="H28" s="36"/>
      <c r="I28" s="36"/>
      <c r="J28" s="36"/>
      <c r="K28" s="36">
        <v>701</v>
      </c>
      <c r="L28" s="36"/>
      <c r="M28" s="36"/>
      <c r="N28" s="36"/>
      <c r="O28" s="36"/>
      <c r="P28" s="36"/>
      <c r="Q28" s="36"/>
      <c r="R28" s="36"/>
      <c r="S28" s="36"/>
      <c r="T28" s="20">
        <f t="shared" si="0"/>
        <v>43141</v>
      </c>
      <c r="U28" s="20">
        <f t="shared" si="1"/>
        <v>43141</v>
      </c>
    </row>
    <row r="29" spans="1:24" x14ac:dyDescent="0.25">
      <c r="A29" s="34" t="s">
        <v>552</v>
      </c>
      <c r="B29" s="38" t="s">
        <v>402</v>
      </c>
      <c r="C29" s="17"/>
      <c r="D29" s="17">
        <v>5220964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0">
        <f t="shared" si="0"/>
        <v>5220964</v>
      </c>
      <c r="U29" s="20">
        <f t="shared" si="1"/>
        <v>5220964</v>
      </c>
    </row>
    <row r="30" spans="1:24" x14ac:dyDescent="0.25">
      <c r="A30" s="34" t="s">
        <v>552</v>
      </c>
      <c r="B30" s="38" t="s">
        <v>427</v>
      </c>
      <c r="C30" s="17"/>
      <c r="D30" s="17">
        <v>427917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20">
        <f t="shared" si="0"/>
        <v>427917</v>
      </c>
      <c r="U30" s="20">
        <f t="shared" si="1"/>
        <v>427917</v>
      </c>
    </row>
    <row r="31" spans="1:24" ht="60" x14ac:dyDescent="0.25">
      <c r="A31" s="34" t="s">
        <v>393</v>
      </c>
      <c r="B31" s="38" t="s">
        <v>404</v>
      </c>
      <c r="C31" s="17">
        <v>8540</v>
      </c>
      <c r="D31" s="17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20">
        <f t="shared" si="0"/>
        <v>8540</v>
      </c>
      <c r="U31" s="20">
        <f t="shared" si="1"/>
        <v>8540</v>
      </c>
    </row>
    <row r="32" spans="1:24" ht="90" x14ac:dyDescent="0.25">
      <c r="A32" s="34" t="s">
        <v>393</v>
      </c>
      <c r="B32" s="38" t="s">
        <v>405</v>
      </c>
      <c r="C32" s="7"/>
      <c r="D32" s="17">
        <v>756</v>
      </c>
      <c r="E32" s="36">
        <v>1112488</v>
      </c>
      <c r="F32" s="36">
        <v>72418</v>
      </c>
      <c r="G32" s="36">
        <v>91718</v>
      </c>
      <c r="H32" s="36">
        <v>92710</v>
      </c>
      <c r="I32" s="36">
        <v>80815</v>
      </c>
      <c r="J32" s="36">
        <v>123078</v>
      </c>
      <c r="K32" s="36">
        <v>75904</v>
      </c>
      <c r="L32" s="36">
        <v>64468</v>
      </c>
      <c r="M32" s="36">
        <v>189686</v>
      </c>
      <c r="N32" s="36"/>
      <c r="O32" s="36">
        <v>26468</v>
      </c>
      <c r="P32" s="36">
        <v>64030</v>
      </c>
      <c r="Q32" s="36">
        <v>105408</v>
      </c>
      <c r="R32" s="36"/>
      <c r="S32" s="36">
        <v>46293</v>
      </c>
      <c r="T32" s="20">
        <f t="shared" si="0"/>
        <v>2146240</v>
      </c>
      <c r="U32" s="20">
        <f t="shared" si="1"/>
        <v>1189148</v>
      </c>
      <c r="W32" s="29">
        <v>2146240</v>
      </c>
      <c r="X32" s="29" t="s">
        <v>422</v>
      </c>
    </row>
    <row r="33" spans="1:23" ht="90" x14ac:dyDescent="0.25">
      <c r="A33" s="34" t="s">
        <v>393</v>
      </c>
      <c r="B33" s="38" t="s">
        <v>406</v>
      </c>
      <c r="C33" s="17"/>
      <c r="D33" s="17"/>
      <c r="E33" s="36">
        <v>142386</v>
      </c>
      <c r="F33" s="36">
        <v>8654</v>
      </c>
      <c r="G33" s="36">
        <v>13694</v>
      </c>
      <c r="H33" s="36">
        <v>20864</v>
      </c>
      <c r="I33" s="36">
        <v>11532</v>
      </c>
      <c r="J33" s="36">
        <v>24502</v>
      </c>
      <c r="K33" s="36">
        <v>6480</v>
      </c>
      <c r="L33" s="36">
        <v>15740</v>
      </c>
      <c r="M33" s="36">
        <v>14384</v>
      </c>
      <c r="N33" s="36"/>
      <c r="O33" s="36">
        <v>11978</v>
      </c>
      <c r="P33" s="36">
        <v>8654</v>
      </c>
      <c r="Q33" s="36">
        <v>25734</v>
      </c>
      <c r="R33" s="36"/>
      <c r="S33" s="36">
        <v>5878</v>
      </c>
      <c r="T33" s="20">
        <f t="shared" si="0"/>
        <v>310480</v>
      </c>
      <c r="U33" s="20">
        <f t="shared" si="1"/>
        <v>148866</v>
      </c>
      <c r="W33" s="29">
        <v>310480</v>
      </c>
    </row>
    <row r="34" spans="1:23" ht="75" x14ac:dyDescent="0.25">
      <c r="A34" s="34" t="s">
        <v>393</v>
      </c>
      <c r="B34" s="38" t="s">
        <v>407</v>
      </c>
      <c r="C34" s="17"/>
      <c r="D34" s="17">
        <v>403</v>
      </c>
      <c r="E34" s="36">
        <v>58050</v>
      </c>
      <c r="F34" s="36">
        <v>3592</v>
      </c>
      <c r="G34" s="36">
        <v>6948</v>
      </c>
      <c r="H34" s="36">
        <v>5514</v>
      </c>
      <c r="I34" s="36">
        <v>3726</v>
      </c>
      <c r="J34" s="36">
        <v>4314</v>
      </c>
      <c r="K34" s="36">
        <v>3592</v>
      </c>
      <c r="L34" s="36">
        <v>6990</v>
      </c>
      <c r="M34" s="36">
        <v>9346</v>
      </c>
      <c r="N34" s="36"/>
      <c r="O34" s="36">
        <v>1914</v>
      </c>
      <c r="P34" s="36">
        <v>3836</v>
      </c>
      <c r="Q34" s="36">
        <v>6474</v>
      </c>
      <c r="R34" s="36"/>
      <c r="S34" s="36">
        <v>5272</v>
      </c>
      <c r="T34" s="20">
        <f t="shared" si="0"/>
        <v>119971</v>
      </c>
      <c r="U34" s="20">
        <f t="shared" si="1"/>
        <v>62045</v>
      </c>
      <c r="W34" s="29">
        <v>119971</v>
      </c>
    </row>
    <row r="35" spans="1:23" ht="45" x14ac:dyDescent="0.25">
      <c r="A35" s="39" t="s">
        <v>393</v>
      </c>
      <c r="B35" s="35" t="s">
        <v>408</v>
      </c>
      <c r="C35" s="17"/>
      <c r="D35" s="17">
        <v>500000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20">
        <f t="shared" si="0"/>
        <v>500000</v>
      </c>
      <c r="U35" s="20">
        <f t="shared" si="1"/>
        <v>500000</v>
      </c>
    </row>
    <row r="36" spans="1:23" ht="45" x14ac:dyDescent="0.25">
      <c r="A36" s="39" t="s">
        <v>409</v>
      </c>
      <c r="B36" s="35" t="s">
        <v>410</v>
      </c>
      <c r="C36" s="17"/>
      <c r="D36" s="17">
        <v>400000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20">
        <f t="shared" si="0"/>
        <v>400000</v>
      </c>
      <c r="U36" s="20">
        <f t="shared" si="1"/>
        <v>400000</v>
      </c>
    </row>
    <row r="37" spans="1:23" ht="30" x14ac:dyDescent="0.25">
      <c r="A37" s="37" t="s">
        <v>411</v>
      </c>
      <c r="B37" s="35" t="s">
        <v>423</v>
      </c>
      <c r="C37" s="17"/>
      <c r="D37" s="17"/>
      <c r="E37" s="36"/>
      <c r="F37" s="36">
        <v>322</v>
      </c>
      <c r="G37" s="36">
        <v>410</v>
      </c>
      <c r="H37" s="36">
        <v>424</v>
      </c>
      <c r="I37" s="36">
        <v>733</v>
      </c>
      <c r="J37" s="36">
        <v>511</v>
      </c>
      <c r="K37" s="36"/>
      <c r="L37" s="36">
        <v>281</v>
      </c>
      <c r="M37" s="36">
        <v>811</v>
      </c>
      <c r="N37" s="36"/>
      <c r="O37" s="36">
        <v>120</v>
      </c>
      <c r="P37" s="36">
        <v>267</v>
      </c>
      <c r="Q37" s="36">
        <v>474</v>
      </c>
      <c r="R37" s="36"/>
      <c r="S37" s="36">
        <v>217</v>
      </c>
      <c r="T37" s="20">
        <f t="shared" si="0"/>
        <v>4570</v>
      </c>
      <c r="U37" s="20">
        <f t="shared" si="1"/>
        <v>0</v>
      </c>
    </row>
    <row r="38" spans="1:23" ht="45" x14ac:dyDescent="0.25">
      <c r="A38" s="37" t="s">
        <v>411</v>
      </c>
      <c r="B38" s="35" t="s">
        <v>412</v>
      </c>
      <c r="C38" s="17"/>
      <c r="D38" s="17"/>
      <c r="E38" s="36"/>
      <c r="F38" s="36"/>
      <c r="G38" s="36"/>
      <c r="H38" s="36"/>
      <c r="I38" s="36">
        <v>143384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20">
        <f t="shared" si="0"/>
        <v>143384</v>
      </c>
      <c r="U38" s="20">
        <f t="shared" si="1"/>
        <v>0</v>
      </c>
    </row>
    <row r="39" spans="1:23" x14ac:dyDescent="0.25">
      <c r="A39" s="37" t="s">
        <v>411</v>
      </c>
      <c r="B39" s="35" t="s">
        <v>413</v>
      </c>
      <c r="C39" s="17"/>
      <c r="D39" s="36"/>
      <c r="E39" s="36"/>
      <c r="F39" s="36"/>
      <c r="G39" s="36">
        <v>4270</v>
      </c>
      <c r="H39" s="36"/>
      <c r="I39" s="36">
        <v>4270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20">
        <f t="shared" si="0"/>
        <v>8540</v>
      </c>
      <c r="U39" s="20">
        <f t="shared" si="1"/>
        <v>0</v>
      </c>
    </row>
    <row r="40" spans="1:23" ht="30" x14ac:dyDescent="0.25">
      <c r="A40" s="37" t="s">
        <v>411</v>
      </c>
      <c r="B40" s="35" t="s">
        <v>431</v>
      </c>
      <c r="C40" s="17"/>
      <c r="D40" s="36"/>
      <c r="E40" s="36"/>
      <c r="F40" s="36">
        <v>1673</v>
      </c>
      <c r="G40" s="36">
        <v>2212</v>
      </c>
      <c r="H40" s="36">
        <v>2266</v>
      </c>
      <c r="I40" s="36">
        <v>1997</v>
      </c>
      <c r="J40" s="36">
        <v>2428</v>
      </c>
      <c r="K40" s="36"/>
      <c r="L40" s="36">
        <v>1241</v>
      </c>
      <c r="M40" s="36">
        <v>2482</v>
      </c>
      <c r="N40" s="36"/>
      <c r="O40" s="36">
        <v>701</v>
      </c>
      <c r="P40" s="36">
        <v>1511</v>
      </c>
      <c r="Q40" s="36">
        <v>2536</v>
      </c>
      <c r="R40" s="36"/>
      <c r="S40" s="36">
        <v>809</v>
      </c>
      <c r="T40" s="20">
        <f t="shared" si="0"/>
        <v>19856</v>
      </c>
      <c r="U40" s="20">
        <f t="shared" si="1"/>
        <v>0</v>
      </c>
    </row>
    <row r="41" spans="1:23" ht="30" x14ac:dyDescent="0.25">
      <c r="A41" s="37" t="s">
        <v>411</v>
      </c>
      <c r="B41" s="35" t="s">
        <v>425</v>
      </c>
      <c r="C41" s="17"/>
      <c r="D41" s="36"/>
      <c r="E41" s="36"/>
      <c r="F41" s="36">
        <v>5271</v>
      </c>
      <c r="G41" s="36">
        <v>4941</v>
      </c>
      <c r="H41" s="36">
        <v>4497</v>
      </c>
      <c r="I41" s="36">
        <v>3574</v>
      </c>
      <c r="J41" s="36">
        <v>4827</v>
      </c>
      <c r="K41" s="36"/>
      <c r="L41" s="36">
        <v>6730</v>
      </c>
      <c r="M41" s="36">
        <v>1893</v>
      </c>
      <c r="N41" s="36">
        <v>4845</v>
      </c>
      <c r="O41" s="36">
        <v>5583</v>
      </c>
      <c r="P41" s="36">
        <v>4798</v>
      </c>
      <c r="Q41" s="36">
        <v>7871</v>
      </c>
      <c r="R41" s="36"/>
      <c r="S41" s="36">
        <v>2224</v>
      </c>
      <c r="T41" s="20">
        <f t="shared" si="0"/>
        <v>57054</v>
      </c>
      <c r="U41" s="20">
        <f t="shared" si="1"/>
        <v>0</v>
      </c>
    </row>
    <row r="42" spans="1:23" ht="30" x14ac:dyDescent="0.25">
      <c r="A42" s="41" t="s">
        <v>411</v>
      </c>
      <c r="B42" s="42" t="s">
        <v>436</v>
      </c>
      <c r="C42" s="17"/>
      <c r="D42" s="36"/>
      <c r="E42" s="36"/>
      <c r="F42" s="36">
        <v>65430</v>
      </c>
      <c r="G42" s="36">
        <v>98850</v>
      </c>
      <c r="H42" s="36">
        <v>56246</v>
      </c>
      <c r="I42" s="36">
        <v>66069</v>
      </c>
      <c r="J42" s="36">
        <v>83156</v>
      </c>
      <c r="L42" s="36">
        <v>90563</v>
      </c>
      <c r="M42" s="36">
        <v>79078</v>
      </c>
      <c r="N42" s="36">
        <v>4737</v>
      </c>
      <c r="O42" s="36">
        <v>46582</v>
      </c>
      <c r="P42" s="36">
        <v>92315</v>
      </c>
      <c r="Q42" s="36">
        <v>88160</v>
      </c>
      <c r="S42" s="36">
        <v>38869</v>
      </c>
      <c r="T42" s="20">
        <f t="shared" si="0"/>
        <v>810055</v>
      </c>
      <c r="U42" s="20">
        <f t="shared" si="1"/>
        <v>0</v>
      </c>
    </row>
    <row r="43" spans="1:23" ht="30" x14ac:dyDescent="0.25">
      <c r="A43" s="37" t="s">
        <v>411</v>
      </c>
      <c r="B43" s="42" t="s">
        <v>435</v>
      </c>
      <c r="C43" s="17"/>
      <c r="D43" s="17"/>
      <c r="E43" s="36"/>
      <c r="F43" s="36">
        <v>102324</v>
      </c>
      <c r="G43" s="36">
        <v>18736</v>
      </c>
      <c r="H43" s="36">
        <v>135406</v>
      </c>
      <c r="I43" s="36">
        <v>28629</v>
      </c>
      <c r="J43" s="36">
        <v>169078</v>
      </c>
      <c r="K43" s="36"/>
      <c r="L43" s="36">
        <v>129072</v>
      </c>
      <c r="M43" s="36">
        <v>107548</v>
      </c>
      <c r="N43" s="36"/>
      <c r="O43" s="36">
        <v>71381</v>
      </c>
      <c r="P43" s="36">
        <v>52109</v>
      </c>
      <c r="Q43" s="36">
        <v>101383</v>
      </c>
      <c r="R43" s="36"/>
      <c r="S43" s="36">
        <v>75596</v>
      </c>
      <c r="T43" s="20">
        <f t="shared" si="0"/>
        <v>991262</v>
      </c>
      <c r="U43" s="20">
        <f t="shared" si="1"/>
        <v>0</v>
      </c>
    </row>
    <row r="44" spans="1:23" s="45" customFormat="1" x14ac:dyDescent="0.25">
      <c r="A44" s="37"/>
      <c r="B44" s="43" t="s">
        <v>414</v>
      </c>
      <c r="C44" s="44">
        <f t="shared" ref="C44:U44" si="2">SUM(C10:C43)</f>
        <v>2034721</v>
      </c>
      <c r="D44" s="44">
        <f t="shared" si="2"/>
        <v>8195605</v>
      </c>
      <c r="E44" s="44">
        <f t="shared" si="2"/>
        <v>6265258</v>
      </c>
      <c r="F44" s="44">
        <f t="shared" si="2"/>
        <v>640517</v>
      </c>
      <c r="G44" s="44">
        <f t="shared" si="2"/>
        <v>852576</v>
      </c>
      <c r="H44" s="44">
        <f t="shared" si="2"/>
        <v>670397</v>
      </c>
      <c r="I44" s="44">
        <f t="shared" si="2"/>
        <v>1272235</v>
      </c>
      <c r="J44" s="44">
        <f t="shared" si="2"/>
        <v>870114</v>
      </c>
      <c r="K44" s="44">
        <f t="shared" si="2"/>
        <v>351604</v>
      </c>
      <c r="L44" s="44">
        <f t="shared" si="2"/>
        <v>796104</v>
      </c>
      <c r="M44" s="44">
        <f t="shared" si="2"/>
        <v>1076347</v>
      </c>
      <c r="N44" s="44">
        <f t="shared" si="2"/>
        <v>669236</v>
      </c>
      <c r="O44" s="44">
        <f t="shared" si="2"/>
        <v>441215</v>
      </c>
      <c r="P44" s="44">
        <f t="shared" si="2"/>
        <v>537444</v>
      </c>
      <c r="Q44" s="44">
        <f t="shared" si="2"/>
        <v>858637</v>
      </c>
      <c r="R44" s="44">
        <f t="shared" si="2"/>
        <v>349815</v>
      </c>
      <c r="S44" s="44">
        <f t="shared" si="2"/>
        <v>422113</v>
      </c>
      <c r="T44" s="44">
        <f t="shared" si="2"/>
        <v>26303938</v>
      </c>
      <c r="U44" s="44">
        <f t="shared" si="2"/>
        <v>17197003</v>
      </c>
    </row>
    <row r="45" spans="1:23" s="45" customFormat="1" x14ac:dyDescent="0.25">
      <c r="A45" s="37" t="s">
        <v>411</v>
      </c>
      <c r="B45" s="46" t="s">
        <v>415</v>
      </c>
      <c r="C45" s="44"/>
      <c r="D45" s="4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7">
        <f>SUM(C45:S45)</f>
        <v>0</v>
      </c>
      <c r="U45" s="20">
        <f>C45+D45+E45+R45</f>
        <v>0</v>
      </c>
    </row>
    <row r="46" spans="1:23" s="45" customFormat="1" x14ac:dyDescent="0.25">
      <c r="A46" s="37"/>
      <c r="B46" s="43" t="s">
        <v>416</v>
      </c>
      <c r="C46" s="44">
        <f t="shared" ref="C46:U46" si="3">C44+SUM(C45:C45)</f>
        <v>2034721</v>
      </c>
      <c r="D46" s="44">
        <f t="shared" si="3"/>
        <v>8195605</v>
      </c>
      <c r="E46" s="44">
        <f t="shared" si="3"/>
        <v>6265258</v>
      </c>
      <c r="F46" s="44">
        <f t="shared" si="3"/>
        <v>640517</v>
      </c>
      <c r="G46" s="44">
        <f t="shared" si="3"/>
        <v>852576</v>
      </c>
      <c r="H46" s="44">
        <f t="shared" si="3"/>
        <v>670397</v>
      </c>
      <c r="I46" s="44">
        <f t="shared" si="3"/>
        <v>1272235</v>
      </c>
      <c r="J46" s="44">
        <f t="shared" si="3"/>
        <v>870114</v>
      </c>
      <c r="K46" s="44">
        <f t="shared" si="3"/>
        <v>351604</v>
      </c>
      <c r="L46" s="44">
        <f t="shared" si="3"/>
        <v>796104</v>
      </c>
      <c r="M46" s="44">
        <f t="shared" si="3"/>
        <v>1076347</v>
      </c>
      <c r="N46" s="44">
        <f t="shared" si="3"/>
        <v>669236</v>
      </c>
      <c r="O46" s="44">
        <f t="shared" si="3"/>
        <v>441215</v>
      </c>
      <c r="P46" s="44">
        <f t="shared" si="3"/>
        <v>537444</v>
      </c>
      <c r="Q46" s="44">
        <f t="shared" si="3"/>
        <v>858637</v>
      </c>
      <c r="R46" s="44">
        <f t="shared" si="3"/>
        <v>349815</v>
      </c>
      <c r="S46" s="44">
        <f t="shared" si="3"/>
        <v>422113</v>
      </c>
      <c r="T46" s="44">
        <f t="shared" si="3"/>
        <v>26303938</v>
      </c>
      <c r="U46" s="44">
        <f t="shared" si="3"/>
        <v>17197003</v>
      </c>
    </row>
    <row r="47" spans="1:23" x14ac:dyDescent="0.25">
      <c r="A47" s="48"/>
      <c r="B47" s="49" t="s">
        <v>417</v>
      </c>
      <c r="C47" s="50">
        <f t="shared" ref="C47:U47" si="4">SUM(C37:C43)+SUM(C45:C45)</f>
        <v>0</v>
      </c>
      <c r="D47" s="50">
        <f t="shared" si="4"/>
        <v>0</v>
      </c>
      <c r="E47" s="50">
        <f t="shared" si="4"/>
        <v>0</v>
      </c>
      <c r="F47" s="50">
        <f t="shared" si="4"/>
        <v>175020</v>
      </c>
      <c r="G47" s="50">
        <f t="shared" si="4"/>
        <v>129419</v>
      </c>
      <c r="H47" s="50">
        <f t="shared" si="4"/>
        <v>198839</v>
      </c>
      <c r="I47" s="50">
        <f t="shared" si="4"/>
        <v>248656</v>
      </c>
      <c r="J47" s="50">
        <f t="shared" si="4"/>
        <v>260000</v>
      </c>
      <c r="K47" s="50">
        <f t="shared" si="4"/>
        <v>0</v>
      </c>
      <c r="L47" s="50">
        <f t="shared" si="4"/>
        <v>227887</v>
      </c>
      <c r="M47" s="50">
        <f t="shared" si="4"/>
        <v>191812</v>
      </c>
      <c r="N47" s="50">
        <f t="shared" si="4"/>
        <v>9582</v>
      </c>
      <c r="O47" s="50">
        <f t="shared" si="4"/>
        <v>124367</v>
      </c>
      <c r="P47" s="50">
        <f t="shared" si="4"/>
        <v>151000</v>
      </c>
      <c r="Q47" s="50">
        <f t="shared" si="4"/>
        <v>200424</v>
      </c>
      <c r="R47" s="50">
        <f t="shared" si="4"/>
        <v>0</v>
      </c>
      <c r="S47" s="50">
        <f t="shared" si="4"/>
        <v>117715</v>
      </c>
      <c r="T47" s="50">
        <f t="shared" si="4"/>
        <v>2034721</v>
      </c>
      <c r="U47" s="50">
        <f t="shared" si="4"/>
        <v>0</v>
      </c>
    </row>
    <row r="48" spans="1:23" x14ac:dyDescent="0.25">
      <c r="A48" s="51"/>
      <c r="B48" s="52" t="s">
        <v>418</v>
      </c>
      <c r="C48" s="52"/>
      <c r="D48" s="52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f>-T47</f>
        <v>-2034721</v>
      </c>
      <c r="U48" s="29">
        <f>C48+D48+E48+R48</f>
        <v>0</v>
      </c>
    </row>
    <row r="49" spans="2:20" x14ac:dyDescent="0.25">
      <c r="B49" s="43" t="s">
        <v>419</v>
      </c>
      <c r="D49" s="53"/>
      <c r="T49" s="54">
        <f>T46+T48</f>
        <v>24269217</v>
      </c>
    </row>
    <row r="51" spans="2:20" hidden="1" x14ac:dyDescent="0.25"/>
    <row r="52" spans="2:20" hidden="1" x14ac:dyDescent="0.25">
      <c r="B52" s="55" t="s">
        <v>426</v>
      </c>
      <c r="D52" s="29">
        <f>'Izdevumi atšifrējums'!V660</f>
        <v>8195605</v>
      </c>
      <c r="E52" s="29">
        <f>'Izdevumi atšifrējums'!V589</f>
        <v>6265258</v>
      </c>
      <c r="F52" s="29">
        <f>'Izdevumi atšifrējums'!V41</f>
        <v>640517</v>
      </c>
      <c r="G52" s="29">
        <f>'Izdevumi atšifrējums'!V82</f>
        <v>852576</v>
      </c>
      <c r="H52" s="29">
        <f>'Izdevumi atšifrējums'!V113</f>
        <v>670397</v>
      </c>
      <c r="I52" s="29">
        <f>'Izdevumi atšifrējums'!V152</f>
        <v>1272235</v>
      </c>
      <c r="J52" s="29">
        <f>'Izdevumi atšifrējums'!V197</f>
        <v>870114</v>
      </c>
      <c r="K52" s="29">
        <f>'Izdevumi atšifrējums'!V228</f>
        <v>351604</v>
      </c>
      <c r="L52" s="29">
        <f>'Izdevumi atšifrējums'!V310</f>
        <v>796104</v>
      </c>
      <c r="M52" s="29">
        <f>'Izdevumi atšifrējums'!V271</f>
        <v>1076347</v>
      </c>
      <c r="N52" s="29">
        <f>'Izdevumi atšifrējums'!V344</f>
        <v>669236</v>
      </c>
      <c r="O52" s="29">
        <f>'Izdevumi atšifrējums'!V377</f>
        <v>441215</v>
      </c>
      <c r="P52" s="29">
        <f>'Izdevumi atšifrējums'!V412</f>
        <v>537444</v>
      </c>
      <c r="Q52" s="29">
        <f>'Izdevumi atšifrējums'!V448</f>
        <v>858637</v>
      </c>
      <c r="R52" s="29">
        <f>'Izdevumi atšifrējums'!V474</f>
        <v>349815</v>
      </c>
      <c r="S52" s="29">
        <f>'Izdevumi atšifrējums'!V506</f>
        <v>422113</v>
      </c>
      <c r="T52" s="29">
        <f>SUM(D52:S52)</f>
        <v>24269217</v>
      </c>
    </row>
    <row r="53" spans="2:20" hidden="1" x14ac:dyDescent="0.25"/>
    <row r="54" spans="2:20" hidden="1" x14ac:dyDescent="0.25">
      <c r="S54" s="56" t="s">
        <v>428</v>
      </c>
      <c r="T54" s="53">
        <f>T49-T52</f>
        <v>0</v>
      </c>
    </row>
    <row r="55" spans="2:20" hidden="1" x14ac:dyDescent="0.25"/>
    <row r="56" spans="2:20" hidden="1" x14ac:dyDescent="0.25">
      <c r="C56" s="29" t="s">
        <v>429</v>
      </c>
      <c r="D56" s="53">
        <f>D52-D46</f>
        <v>0</v>
      </c>
      <c r="E56" s="53">
        <f>E52-E46</f>
        <v>0</v>
      </c>
      <c r="F56" s="53">
        <f t="shared" ref="F56:S56" si="5">F52-F46</f>
        <v>0</v>
      </c>
      <c r="G56" s="53">
        <f t="shared" si="5"/>
        <v>0</v>
      </c>
      <c r="H56" s="53">
        <f t="shared" si="5"/>
        <v>0</v>
      </c>
      <c r="I56" s="53">
        <f t="shared" si="5"/>
        <v>0</v>
      </c>
      <c r="J56" s="53">
        <f t="shared" si="5"/>
        <v>0</v>
      </c>
      <c r="K56" s="53">
        <f t="shared" si="5"/>
        <v>0</v>
      </c>
      <c r="L56" s="53">
        <f t="shared" si="5"/>
        <v>0</v>
      </c>
      <c r="M56" s="53">
        <f t="shared" si="5"/>
        <v>0</v>
      </c>
      <c r="N56" s="53">
        <f t="shared" si="5"/>
        <v>0</v>
      </c>
      <c r="O56" s="53">
        <f t="shared" si="5"/>
        <v>0</v>
      </c>
      <c r="P56" s="53">
        <f t="shared" si="5"/>
        <v>0</v>
      </c>
      <c r="Q56" s="53">
        <f t="shared" si="5"/>
        <v>0</v>
      </c>
      <c r="R56" s="53">
        <f t="shared" si="5"/>
        <v>0</v>
      </c>
      <c r="S56" s="53">
        <f t="shared" si="5"/>
        <v>0</v>
      </c>
      <c r="T56" s="53">
        <f>SUM(D56:S56)</f>
        <v>0</v>
      </c>
    </row>
    <row r="57" spans="2:20" hidden="1" x14ac:dyDescent="0.25"/>
    <row r="58" spans="2:20" hidden="1" x14ac:dyDescent="0.25"/>
    <row r="59" spans="2:20" hidden="1" x14ac:dyDescent="0.25">
      <c r="S59" s="34" t="s">
        <v>203</v>
      </c>
      <c r="T59" s="29">
        <f t="shared" ref="T59:T71" si="6">SUMIF($A$10:$A$43,S59,$T$10:$T$43)</f>
        <v>1222788</v>
      </c>
    </row>
    <row r="60" spans="2:20" hidden="1" x14ac:dyDescent="0.25">
      <c r="S60" s="34" t="s">
        <v>380</v>
      </c>
      <c r="T60" s="29">
        <f t="shared" si="6"/>
        <v>71000</v>
      </c>
    </row>
    <row r="61" spans="2:20" hidden="1" x14ac:dyDescent="0.25">
      <c r="S61" s="34" t="s">
        <v>41</v>
      </c>
      <c r="T61" s="29">
        <f t="shared" si="6"/>
        <v>3496</v>
      </c>
    </row>
    <row r="62" spans="2:20" hidden="1" x14ac:dyDescent="0.25">
      <c r="S62" s="34" t="s">
        <v>383</v>
      </c>
      <c r="T62" s="29">
        <f t="shared" si="6"/>
        <v>26885</v>
      </c>
    </row>
    <row r="63" spans="2:20" hidden="1" x14ac:dyDescent="0.25">
      <c r="S63" s="34" t="s">
        <v>385</v>
      </c>
      <c r="T63" s="29">
        <f t="shared" si="6"/>
        <v>5500</v>
      </c>
    </row>
    <row r="64" spans="2:20" hidden="1" x14ac:dyDescent="0.25">
      <c r="S64" s="34" t="s">
        <v>387</v>
      </c>
      <c r="T64" s="29">
        <f t="shared" si="6"/>
        <v>13046</v>
      </c>
    </row>
    <row r="65" spans="4:20" hidden="1" x14ac:dyDescent="0.25">
      <c r="S65" s="34" t="s">
        <v>389</v>
      </c>
      <c r="T65" s="29">
        <f t="shared" si="6"/>
        <v>1230751</v>
      </c>
    </row>
    <row r="66" spans="4:20" hidden="1" x14ac:dyDescent="0.25">
      <c r="S66" s="34" t="s">
        <v>391</v>
      </c>
      <c r="T66" s="29">
        <f t="shared" si="6"/>
        <v>11230437</v>
      </c>
    </row>
    <row r="67" spans="4:20" hidden="1" x14ac:dyDescent="0.25">
      <c r="S67" s="41" t="s">
        <v>393</v>
      </c>
      <c r="T67" s="29">
        <f t="shared" si="6"/>
        <v>4416433</v>
      </c>
    </row>
    <row r="68" spans="4:20" hidden="1" x14ac:dyDescent="0.25">
      <c r="S68" s="34" t="s">
        <v>552</v>
      </c>
      <c r="T68" s="29">
        <f t="shared" si="6"/>
        <v>5648881</v>
      </c>
    </row>
    <row r="69" spans="4:20" hidden="1" x14ac:dyDescent="0.25">
      <c r="S69" s="34" t="s">
        <v>403</v>
      </c>
      <c r="T69" s="29">
        <f t="shared" si="6"/>
        <v>0</v>
      </c>
    </row>
    <row r="70" spans="4:20" hidden="1" x14ac:dyDescent="0.25">
      <c r="S70" s="39" t="s">
        <v>409</v>
      </c>
      <c r="T70" s="29">
        <f t="shared" si="6"/>
        <v>400000</v>
      </c>
    </row>
    <row r="71" spans="4:20" hidden="1" x14ac:dyDescent="0.25">
      <c r="S71" s="37" t="s">
        <v>411</v>
      </c>
      <c r="T71" s="29">
        <f t="shared" si="6"/>
        <v>2034721</v>
      </c>
    </row>
    <row r="72" spans="4:20" hidden="1" x14ac:dyDescent="0.25">
      <c r="S72" s="29" t="s">
        <v>553</v>
      </c>
      <c r="T72" s="29">
        <f>SUM(T59:T71)</f>
        <v>26303938</v>
      </c>
    </row>
    <row r="73" spans="4:20" hidden="1" x14ac:dyDescent="0.25"/>
    <row r="74" spans="4:20" hidden="1" x14ac:dyDescent="0.25"/>
    <row r="76" spans="4:20" hidden="1" x14ac:dyDescent="0.25">
      <c r="H76" s="29" t="s">
        <v>558</v>
      </c>
      <c r="I76" s="29">
        <v>365760</v>
      </c>
    </row>
    <row r="77" spans="4:20" hidden="1" x14ac:dyDescent="0.25">
      <c r="D77" s="29" t="s">
        <v>554</v>
      </c>
      <c r="F77" s="29">
        <v>443934</v>
      </c>
      <c r="G77" s="29">
        <v>584033</v>
      </c>
      <c r="H77" s="29">
        <v>454168</v>
      </c>
      <c r="I77" s="29">
        <v>890649</v>
      </c>
      <c r="J77" s="29">
        <v>579365</v>
      </c>
      <c r="L77" s="29">
        <v>538099</v>
      </c>
      <c r="M77" s="29">
        <v>752640</v>
      </c>
      <c r="N77" s="29">
        <v>416555</v>
      </c>
      <c r="O77" s="29">
        <v>299631</v>
      </c>
      <c r="P77" s="29">
        <v>357264</v>
      </c>
      <c r="Q77" s="29">
        <v>629613</v>
      </c>
      <c r="S77" s="29">
        <v>294555</v>
      </c>
    </row>
    <row r="78" spans="4:20" hidden="1" x14ac:dyDescent="0.25">
      <c r="D78" s="29" t="s">
        <v>556</v>
      </c>
      <c r="F78" s="29">
        <v>84664</v>
      </c>
      <c r="G78" s="29">
        <v>112360</v>
      </c>
      <c r="H78" s="29">
        <v>119088</v>
      </c>
      <c r="I78" s="29">
        <v>96073</v>
      </c>
      <c r="J78" s="29">
        <v>151894</v>
      </c>
      <c r="L78" s="29">
        <v>87198</v>
      </c>
      <c r="M78" s="29">
        <v>213416</v>
      </c>
      <c r="O78" s="29">
        <v>40360</v>
      </c>
      <c r="P78" s="29">
        <v>76520</v>
      </c>
      <c r="Q78" s="29">
        <v>137616</v>
      </c>
      <c r="S78" s="29">
        <v>57443</v>
      </c>
    </row>
    <row r="79" spans="4:20" hidden="1" x14ac:dyDescent="0.25">
      <c r="D79" s="29" t="s">
        <v>557</v>
      </c>
      <c r="F79" s="30">
        <f>F77-F78</f>
        <v>359270</v>
      </c>
      <c r="G79" s="30">
        <f t="shared" ref="G79:S79" si="7">G77-G78</f>
        <v>471673</v>
      </c>
      <c r="H79" s="30">
        <f t="shared" si="7"/>
        <v>335080</v>
      </c>
      <c r="I79" s="30">
        <f>I77-I78-I76</f>
        <v>428816</v>
      </c>
      <c r="J79" s="30">
        <f t="shared" si="7"/>
        <v>427471</v>
      </c>
      <c r="K79" s="30"/>
      <c r="L79" s="30">
        <f t="shared" si="7"/>
        <v>450901</v>
      </c>
      <c r="M79" s="30">
        <f t="shared" si="7"/>
        <v>539224</v>
      </c>
      <c r="N79" s="30">
        <v>386890</v>
      </c>
      <c r="O79" s="30">
        <f t="shared" si="7"/>
        <v>259271</v>
      </c>
      <c r="P79" s="30">
        <f t="shared" si="7"/>
        <v>280744</v>
      </c>
      <c r="Q79" s="30">
        <f t="shared" si="7"/>
        <v>491997</v>
      </c>
      <c r="R79" s="30">
        <f t="shared" si="7"/>
        <v>0</v>
      </c>
      <c r="S79" s="30">
        <f t="shared" si="7"/>
        <v>237112</v>
      </c>
      <c r="T79" s="54">
        <f t="shared" ref="T79:T80" si="8">SUM(F79:S79)</f>
        <v>4668449</v>
      </c>
    </row>
    <row r="80" spans="4:20" hidden="1" x14ac:dyDescent="0.25">
      <c r="T80" s="54">
        <f t="shared" si="8"/>
        <v>0</v>
      </c>
    </row>
    <row r="81" spans="4:20" hidden="1" x14ac:dyDescent="0.25">
      <c r="D81" s="29" t="s">
        <v>555</v>
      </c>
      <c r="F81" s="53">
        <f>F47-F79</f>
        <v>-184250</v>
      </c>
      <c r="G81" s="53">
        <f t="shared" ref="G81:S81" si="9">G47-G79</f>
        <v>-342254</v>
      </c>
      <c r="H81" s="53">
        <f t="shared" si="9"/>
        <v>-136241</v>
      </c>
      <c r="I81" s="53">
        <f t="shared" si="9"/>
        <v>-180160</v>
      </c>
      <c r="J81" s="53">
        <f t="shared" si="9"/>
        <v>-167471</v>
      </c>
      <c r="K81" s="53">
        <f t="shared" si="9"/>
        <v>0</v>
      </c>
      <c r="L81" s="53">
        <f t="shared" si="9"/>
        <v>-223014</v>
      </c>
      <c r="M81" s="53">
        <f t="shared" si="9"/>
        <v>-347412</v>
      </c>
      <c r="N81" s="53">
        <f t="shared" si="9"/>
        <v>-377308</v>
      </c>
      <c r="O81" s="53">
        <f t="shared" si="9"/>
        <v>-134904</v>
      </c>
      <c r="P81" s="53">
        <f t="shared" si="9"/>
        <v>-129744</v>
      </c>
      <c r="Q81" s="53">
        <f t="shared" si="9"/>
        <v>-291573</v>
      </c>
      <c r="R81" s="53">
        <f t="shared" si="9"/>
        <v>0</v>
      </c>
      <c r="S81" s="53">
        <f t="shared" si="9"/>
        <v>-119397</v>
      </c>
      <c r="T81" s="54">
        <f>SUM(F81:S81)</f>
        <v>-2633728</v>
      </c>
    </row>
    <row r="82" spans="4:20" hidden="1" x14ac:dyDescent="0.25">
      <c r="T82" s="54">
        <f t="shared" ref="T82:T83" si="10">SUM(F82:S82)</f>
        <v>0</v>
      </c>
    </row>
    <row r="83" spans="4:20" hidden="1" x14ac:dyDescent="0.25">
      <c r="D83" s="29" t="s">
        <v>559</v>
      </c>
      <c r="F83" s="29">
        <f>F43-F79</f>
        <v>-256946</v>
      </c>
      <c r="G83" s="29">
        <f t="shared" ref="G83:S83" si="11">G43-G79</f>
        <v>-452937</v>
      </c>
      <c r="H83" s="29">
        <f t="shared" si="11"/>
        <v>-199674</v>
      </c>
      <c r="I83" s="29">
        <f t="shared" si="11"/>
        <v>-400187</v>
      </c>
      <c r="J83" s="29">
        <f t="shared" si="11"/>
        <v>-258393</v>
      </c>
      <c r="K83" s="29">
        <f t="shared" si="11"/>
        <v>0</v>
      </c>
      <c r="L83" s="29">
        <f t="shared" si="11"/>
        <v>-321829</v>
      </c>
      <c r="M83" s="29">
        <f t="shared" si="11"/>
        <v>-431676</v>
      </c>
      <c r="O83" s="29">
        <f t="shared" si="11"/>
        <v>-187890</v>
      </c>
      <c r="P83" s="29">
        <f t="shared" si="11"/>
        <v>-228635</v>
      </c>
      <c r="Q83" s="29">
        <f t="shared" si="11"/>
        <v>-390614</v>
      </c>
      <c r="R83" s="29">
        <f t="shared" si="11"/>
        <v>0</v>
      </c>
      <c r="S83" s="29">
        <f t="shared" si="11"/>
        <v>-161516</v>
      </c>
      <c r="T83" s="54">
        <f t="shared" si="10"/>
        <v>-3290297</v>
      </c>
    </row>
    <row r="84" spans="4:20" hidden="1" x14ac:dyDescent="0.25"/>
    <row r="85" spans="4:20" hidden="1" x14ac:dyDescent="0.25"/>
  </sheetData>
  <mergeCells count="7">
    <mergeCell ref="T1:U1"/>
    <mergeCell ref="T5:U5"/>
    <mergeCell ref="B6:T6"/>
    <mergeCell ref="K2:U2"/>
    <mergeCell ref="G5:L5"/>
    <mergeCell ref="P3:U3"/>
    <mergeCell ref="Q4:U4"/>
  </mergeCells>
  <pageMargins left="0.25" right="0.25" top="0.75" bottom="0.75" header="0.3" footer="0.3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H10" sqref="H10"/>
    </sheetView>
  </sheetViews>
  <sheetFormatPr defaultRowHeight="15" x14ac:dyDescent="0.25"/>
  <cols>
    <col min="1" max="1" width="16.42578125" customWidth="1"/>
    <col min="2" max="2" width="46.140625" customWidth="1"/>
    <col min="3" max="3" width="18.85546875" customWidth="1"/>
  </cols>
  <sheetData>
    <row r="1" spans="1:3" x14ac:dyDescent="0.25">
      <c r="C1" s="97" t="s">
        <v>358</v>
      </c>
    </row>
    <row r="2" spans="1:3" x14ac:dyDescent="0.25">
      <c r="A2" s="96" t="s">
        <v>560</v>
      </c>
      <c r="B2" s="96"/>
      <c r="C2" s="96"/>
    </row>
    <row r="3" spans="1:3" x14ac:dyDescent="0.25">
      <c r="B3" s="96" t="s">
        <v>561</v>
      </c>
      <c r="C3" s="96"/>
    </row>
    <row r="4" spans="1:3" x14ac:dyDescent="0.25">
      <c r="A4" s="96" t="s">
        <v>562</v>
      </c>
      <c r="B4" s="96"/>
      <c r="C4" s="96"/>
    </row>
    <row r="5" spans="1:3" x14ac:dyDescent="0.25">
      <c r="A5" s="65"/>
      <c r="B5" s="66"/>
    </row>
    <row r="6" spans="1:3" ht="15.75" x14ac:dyDescent="0.25">
      <c r="A6" s="65"/>
      <c r="B6" s="67" t="s">
        <v>466</v>
      </c>
    </row>
    <row r="7" spans="1:3" x14ac:dyDescent="0.25">
      <c r="A7" s="68" t="s">
        <v>4</v>
      </c>
      <c r="B7" s="68" t="s">
        <v>467</v>
      </c>
      <c r="C7" s="68" t="s">
        <v>551</v>
      </c>
    </row>
    <row r="8" spans="1:3" x14ac:dyDescent="0.25">
      <c r="A8" s="69"/>
      <c r="B8" s="70" t="s">
        <v>468</v>
      </c>
      <c r="C8" s="71">
        <f>C9+C10</f>
        <v>27745332</v>
      </c>
    </row>
    <row r="9" spans="1:3" x14ac:dyDescent="0.25">
      <c r="A9" s="69"/>
      <c r="B9" s="70" t="s">
        <v>469</v>
      </c>
      <c r="C9" s="71">
        <v>3476115</v>
      </c>
    </row>
    <row r="10" spans="1:3" x14ac:dyDescent="0.25">
      <c r="A10" s="69"/>
      <c r="B10" s="72" t="s">
        <v>470</v>
      </c>
      <c r="C10" s="73">
        <f>C11+C15+C16+C17+C18+C19+C20+C23+C24</f>
        <v>24269217</v>
      </c>
    </row>
    <row r="11" spans="1:3" x14ac:dyDescent="0.25">
      <c r="A11" s="69"/>
      <c r="B11" s="70" t="s">
        <v>471</v>
      </c>
      <c r="C11" s="73">
        <f>SUM(C12:C14)</f>
        <v>12524225</v>
      </c>
    </row>
    <row r="12" spans="1:3" x14ac:dyDescent="0.25">
      <c r="A12" s="69" t="s">
        <v>472</v>
      </c>
      <c r="B12" s="74" t="s">
        <v>473</v>
      </c>
      <c r="C12" s="71">
        <v>11230437</v>
      </c>
    </row>
    <row r="13" spans="1:3" x14ac:dyDescent="0.25">
      <c r="A13" s="69" t="s">
        <v>474</v>
      </c>
      <c r="B13" s="74" t="s">
        <v>475</v>
      </c>
      <c r="C13" s="71">
        <v>1222788</v>
      </c>
    </row>
    <row r="14" spans="1:3" x14ac:dyDescent="0.25">
      <c r="A14" s="69" t="s">
        <v>476</v>
      </c>
      <c r="B14" s="74" t="s">
        <v>477</v>
      </c>
      <c r="C14" s="71">
        <v>71000</v>
      </c>
    </row>
    <row r="15" spans="1:3" x14ac:dyDescent="0.25">
      <c r="A15" s="75" t="s">
        <v>478</v>
      </c>
      <c r="B15" s="76" t="s">
        <v>479</v>
      </c>
      <c r="C15" s="71">
        <f>'Ieņēmumi atšifrējums'!T61</f>
        <v>3496</v>
      </c>
    </row>
    <row r="16" spans="1:3" x14ac:dyDescent="0.25">
      <c r="A16" s="69" t="s">
        <v>480</v>
      </c>
      <c r="B16" s="70" t="s">
        <v>481</v>
      </c>
      <c r="C16" s="71">
        <f>'Ieņēmumi atšifrējums'!T62</f>
        <v>26885</v>
      </c>
    </row>
    <row r="17" spans="1:3" x14ac:dyDescent="0.25">
      <c r="A17" s="69" t="s">
        <v>482</v>
      </c>
      <c r="B17" s="70" t="s">
        <v>483</v>
      </c>
      <c r="C17" s="71">
        <f>'Ieņēmumi atšifrējums'!T63</f>
        <v>5500</v>
      </c>
    </row>
    <row r="18" spans="1:3" x14ac:dyDescent="0.25">
      <c r="A18" s="69" t="s">
        <v>484</v>
      </c>
      <c r="B18" s="70" t="s">
        <v>485</v>
      </c>
      <c r="C18" s="71">
        <f>'Ieņēmumi atšifrējums'!T64</f>
        <v>13046</v>
      </c>
    </row>
    <row r="19" spans="1:3" x14ac:dyDescent="0.25">
      <c r="A19" s="69" t="s">
        <v>486</v>
      </c>
      <c r="B19" s="70" t="s">
        <v>487</v>
      </c>
      <c r="C19" s="71">
        <v>0</v>
      </c>
    </row>
    <row r="20" spans="1:3" x14ac:dyDescent="0.25">
      <c r="A20" s="69" t="s">
        <v>488</v>
      </c>
      <c r="B20" s="70" t="s">
        <v>489</v>
      </c>
      <c r="C20" s="73">
        <f>SUM(C21:C22)</f>
        <v>10065314</v>
      </c>
    </row>
    <row r="21" spans="1:3" ht="31.5" x14ac:dyDescent="0.25">
      <c r="A21" s="77" t="s">
        <v>490</v>
      </c>
      <c r="B21" s="78" t="s">
        <v>491</v>
      </c>
      <c r="C21" s="71">
        <f>'Ieņēmumi atšifrējums'!T68</f>
        <v>5648881</v>
      </c>
    </row>
    <row r="22" spans="1:3" ht="31.5" x14ac:dyDescent="0.25">
      <c r="A22" s="77" t="s">
        <v>492</v>
      </c>
      <c r="B22" s="79" t="s">
        <v>493</v>
      </c>
      <c r="C22" s="71">
        <f>'Ieņēmumi atšifrējums'!T67</f>
        <v>4416433</v>
      </c>
    </row>
    <row r="23" spans="1:3" x14ac:dyDescent="0.25">
      <c r="A23" s="69" t="s">
        <v>494</v>
      </c>
      <c r="B23" s="70" t="s">
        <v>495</v>
      </c>
      <c r="C23" s="91">
        <v>400000</v>
      </c>
    </row>
    <row r="24" spans="1:3" x14ac:dyDescent="0.25">
      <c r="A24" s="69" t="s">
        <v>496</v>
      </c>
      <c r="B24" s="80" t="s">
        <v>497</v>
      </c>
      <c r="C24" s="71">
        <f>'Ieņēmumi atšifrējums'!T65</f>
        <v>1230751</v>
      </c>
    </row>
    <row r="25" spans="1:3" x14ac:dyDescent="0.25">
      <c r="A25" s="69"/>
      <c r="B25" s="69"/>
      <c r="C25" s="71"/>
    </row>
    <row r="26" spans="1:3" x14ac:dyDescent="0.25">
      <c r="A26" s="69"/>
      <c r="B26" s="81" t="s">
        <v>498</v>
      </c>
      <c r="C26" s="71"/>
    </row>
    <row r="27" spans="1:3" x14ac:dyDescent="0.25">
      <c r="A27" s="82" t="s">
        <v>12</v>
      </c>
      <c r="B27" s="80" t="s">
        <v>499</v>
      </c>
      <c r="C27" s="73">
        <f>SUM(C28:C31)</f>
        <v>2910102</v>
      </c>
    </row>
    <row r="28" spans="1:3" ht="30" x14ac:dyDescent="0.25">
      <c r="A28" s="69" t="s">
        <v>12</v>
      </c>
      <c r="B28" s="83" t="s">
        <v>500</v>
      </c>
      <c r="C28" s="71">
        <v>2792765</v>
      </c>
    </row>
    <row r="29" spans="1:3" ht="30" x14ac:dyDescent="0.25">
      <c r="A29" s="69" t="s">
        <v>501</v>
      </c>
      <c r="B29" s="84" t="s">
        <v>502</v>
      </c>
      <c r="C29" s="71">
        <v>0</v>
      </c>
    </row>
    <row r="30" spans="1:3" ht="30" x14ac:dyDescent="0.25">
      <c r="A30" s="69" t="s">
        <v>345</v>
      </c>
      <c r="B30" s="74" t="s">
        <v>503</v>
      </c>
      <c r="C30" s="71">
        <v>58292</v>
      </c>
    </row>
    <row r="31" spans="1:3" ht="30" x14ac:dyDescent="0.25">
      <c r="A31" s="69" t="s">
        <v>349</v>
      </c>
      <c r="B31" s="74" t="s">
        <v>504</v>
      </c>
      <c r="C31" s="71">
        <v>59045</v>
      </c>
    </row>
    <row r="32" spans="1:3" x14ac:dyDescent="0.25">
      <c r="A32" s="82" t="s">
        <v>505</v>
      </c>
      <c r="B32" s="80" t="s">
        <v>506</v>
      </c>
      <c r="C32" s="73">
        <f>SUM(C33:C35)</f>
        <v>1929</v>
      </c>
    </row>
    <row r="33" spans="1:3" x14ac:dyDescent="0.25">
      <c r="A33" s="69" t="s">
        <v>162</v>
      </c>
      <c r="B33" s="69" t="s">
        <v>507</v>
      </c>
      <c r="C33" s="71">
        <v>1000</v>
      </c>
    </row>
    <row r="34" spans="1:3" ht="30" x14ac:dyDescent="0.25">
      <c r="A34" s="69" t="s">
        <v>456</v>
      </c>
      <c r="B34" s="74" t="s">
        <v>508</v>
      </c>
      <c r="C34" s="71">
        <v>218</v>
      </c>
    </row>
    <row r="35" spans="1:3" ht="31.5" x14ac:dyDescent="0.25">
      <c r="A35" s="69" t="s">
        <v>105</v>
      </c>
      <c r="B35" s="85" t="s">
        <v>509</v>
      </c>
      <c r="C35" s="71">
        <v>711</v>
      </c>
    </row>
    <row r="36" spans="1:3" x14ac:dyDescent="0.25">
      <c r="A36" s="82" t="s">
        <v>510</v>
      </c>
      <c r="B36" s="80" t="s">
        <v>511</v>
      </c>
      <c r="C36" s="73">
        <f>SUM(C37:C39)</f>
        <v>126764</v>
      </c>
    </row>
    <row r="37" spans="1:3" ht="30" x14ac:dyDescent="0.25">
      <c r="A37" s="69" t="s">
        <v>203</v>
      </c>
      <c r="B37" s="74" t="s">
        <v>512</v>
      </c>
      <c r="C37" s="71">
        <v>121260</v>
      </c>
    </row>
    <row r="38" spans="1:3" ht="30" x14ac:dyDescent="0.25">
      <c r="A38" s="69" t="s">
        <v>150</v>
      </c>
      <c r="B38" s="74" t="s">
        <v>513</v>
      </c>
      <c r="C38" s="71">
        <v>3070</v>
      </c>
    </row>
    <row r="39" spans="1:3" ht="15.75" x14ac:dyDescent="0.25">
      <c r="A39" s="86" t="s">
        <v>79</v>
      </c>
      <c r="B39" s="87" t="s">
        <v>514</v>
      </c>
      <c r="C39" s="71">
        <v>2434</v>
      </c>
    </row>
    <row r="40" spans="1:3" x14ac:dyDescent="0.25">
      <c r="A40" s="82" t="s">
        <v>515</v>
      </c>
      <c r="B40" s="80" t="s">
        <v>516</v>
      </c>
      <c r="C40" s="73">
        <f>SUM(C41:C44)</f>
        <v>1115</v>
      </c>
    </row>
    <row r="41" spans="1:3" x14ac:dyDescent="0.25">
      <c r="A41" s="69" t="s">
        <v>517</v>
      </c>
      <c r="B41" s="69" t="s">
        <v>518</v>
      </c>
      <c r="C41" s="71">
        <v>0</v>
      </c>
    </row>
    <row r="42" spans="1:3" x14ac:dyDescent="0.25">
      <c r="A42" s="69" t="s">
        <v>519</v>
      </c>
      <c r="B42" s="69" t="s">
        <v>520</v>
      </c>
      <c r="C42" s="71">
        <v>0</v>
      </c>
    </row>
    <row r="43" spans="1:3" ht="30" x14ac:dyDescent="0.25">
      <c r="A43" s="69" t="s">
        <v>521</v>
      </c>
      <c r="B43" s="74" t="s">
        <v>522</v>
      </c>
      <c r="C43" s="71">
        <v>0</v>
      </c>
    </row>
    <row r="44" spans="1:3" x14ac:dyDescent="0.25">
      <c r="A44" s="69" t="s">
        <v>124</v>
      </c>
      <c r="B44" s="74" t="s">
        <v>123</v>
      </c>
      <c r="C44" s="71">
        <v>1115</v>
      </c>
    </row>
    <row r="45" spans="1:3" x14ac:dyDescent="0.25">
      <c r="A45" s="82" t="s">
        <v>523</v>
      </c>
      <c r="B45" s="88" t="s">
        <v>524</v>
      </c>
      <c r="C45" s="73">
        <f>SUM(C46:C48)</f>
        <v>4082100</v>
      </c>
    </row>
    <row r="46" spans="1:3" x14ac:dyDescent="0.25">
      <c r="A46" s="69" t="s">
        <v>120</v>
      </c>
      <c r="B46" s="69" t="s">
        <v>525</v>
      </c>
      <c r="C46" s="71">
        <v>114444</v>
      </c>
    </row>
    <row r="47" spans="1:3" x14ac:dyDescent="0.25">
      <c r="A47" s="69" t="s">
        <v>118</v>
      </c>
      <c r="B47" s="69" t="s">
        <v>526</v>
      </c>
      <c r="C47" s="71">
        <v>404010</v>
      </c>
    </row>
    <row r="48" spans="1:3" ht="30" x14ac:dyDescent="0.25">
      <c r="A48" s="69" t="s">
        <v>14</v>
      </c>
      <c r="B48" s="74" t="s">
        <v>527</v>
      </c>
      <c r="C48" s="71">
        <v>3563646</v>
      </c>
    </row>
    <row r="49" spans="1:3" x14ac:dyDescent="0.25">
      <c r="A49" s="82" t="s">
        <v>528</v>
      </c>
      <c r="B49" s="70" t="s">
        <v>529</v>
      </c>
      <c r="C49" s="73">
        <f>C50</f>
        <v>148672</v>
      </c>
    </row>
    <row r="50" spans="1:3" ht="30" x14ac:dyDescent="0.25">
      <c r="A50" s="69" t="s">
        <v>18</v>
      </c>
      <c r="B50" s="84" t="s">
        <v>530</v>
      </c>
      <c r="C50" s="89">
        <v>148672</v>
      </c>
    </row>
    <row r="51" spans="1:3" x14ac:dyDescent="0.25">
      <c r="A51" s="82" t="s">
        <v>531</v>
      </c>
      <c r="B51" s="70" t="s">
        <v>532</v>
      </c>
      <c r="C51" s="73">
        <f>SUM(C52:C55)</f>
        <v>2912449</v>
      </c>
    </row>
    <row r="52" spans="1:3" x14ac:dyDescent="0.25">
      <c r="A52" s="69" t="s">
        <v>20</v>
      </c>
      <c r="B52" s="69" t="s">
        <v>533</v>
      </c>
      <c r="C52" s="71">
        <v>1079678</v>
      </c>
    </row>
    <row r="53" spans="1:3" x14ac:dyDescent="0.25">
      <c r="A53" s="69" t="s">
        <v>22</v>
      </c>
      <c r="B53" s="69" t="s">
        <v>534</v>
      </c>
      <c r="C53" s="71">
        <v>1766663</v>
      </c>
    </row>
    <row r="54" spans="1:3" ht="30" x14ac:dyDescent="0.25">
      <c r="A54" s="69" t="s">
        <v>217</v>
      </c>
      <c r="B54" s="74" t="s">
        <v>535</v>
      </c>
      <c r="C54" s="71">
        <v>42357</v>
      </c>
    </row>
    <row r="55" spans="1:3" ht="31.5" x14ac:dyDescent="0.25">
      <c r="A55" s="69" t="s">
        <v>41</v>
      </c>
      <c r="B55" s="85" t="s">
        <v>536</v>
      </c>
      <c r="C55" s="71">
        <v>23751</v>
      </c>
    </row>
    <row r="56" spans="1:3" x14ac:dyDescent="0.25">
      <c r="A56" s="82" t="s">
        <v>383</v>
      </c>
      <c r="B56" s="80" t="s">
        <v>537</v>
      </c>
      <c r="C56" s="73">
        <f>SUM(C57:C61)</f>
        <v>10152991</v>
      </c>
    </row>
    <row r="57" spans="1:3" x14ac:dyDescent="0.25">
      <c r="A57" s="69" t="s">
        <v>25</v>
      </c>
      <c r="B57" s="69" t="s">
        <v>538</v>
      </c>
      <c r="C57" s="71">
        <v>3322115</v>
      </c>
    </row>
    <row r="58" spans="1:3" ht="49.5" customHeight="1" x14ac:dyDescent="0.25">
      <c r="A58" s="69" t="s">
        <v>29</v>
      </c>
      <c r="B58" s="69" t="s">
        <v>539</v>
      </c>
      <c r="C58" s="71">
        <v>4480376</v>
      </c>
    </row>
    <row r="59" spans="1:3" x14ac:dyDescent="0.25">
      <c r="A59" s="69" t="s">
        <v>45</v>
      </c>
      <c r="B59" s="69" t="s">
        <v>540</v>
      </c>
      <c r="C59" s="71">
        <v>1254772</v>
      </c>
    </row>
    <row r="60" spans="1:3" x14ac:dyDescent="0.25">
      <c r="A60" s="69" t="s">
        <v>34</v>
      </c>
      <c r="B60" s="69" t="s">
        <v>541</v>
      </c>
      <c r="C60" s="71">
        <v>511364</v>
      </c>
    </row>
    <row r="61" spans="1:3" x14ac:dyDescent="0.25">
      <c r="A61" s="69" t="s">
        <v>182</v>
      </c>
      <c r="B61" s="69" t="s">
        <v>542</v>
      </c>
      <c r="C61" s="71">
        <v>584364</v>
      </c>
    </row>
    <row r="62" spans="1:3" x14ac:dyDescent="0.25">
      <c r="A62" s="82" t="s">
        <v>385</v>
      </c>
      <c r="B62" s="80" t="s">
        <v>543</v>
      </c>
      <c r="C62" s="73">
        <f>SUM(C63:C66)</f>
        <v>2813380</v>
      </c>
    </row>
    <row r="63" spans="1:3" x14ac:dyDescent="0.25">
      <c r="A63" s="69" t="s">
        <v>94</v>
      </c>
      <c r="B63" s="65" t="s">
        <v>544</v>
      </c>
      <c r="C63" s="71">
        <v>980669</v>
      </c>
    </row>
    <row r="64" spans="1:3" x14ac:dyDescent="0.25">
      <c r="A64" s="69" t="s">
        <v>38</v>
      </c>
      <c r="B64" s="69" t="s">
        <v>545</v>
      </c>
      <c r="C64" s="71">
        <v>190460</v>
      </c>
    </row>
    <row r="65" spans="1:3" ht="30" x14ac:dyDescent="0.25">
      <c r="A65" s="69" t="s">
        <v>50</v>
      </c>
      <c r="B65" s="74" t="s">
        <v>546</v>
      </c>
      <c r="C65" s="71">
        <v>858335</v>
      </c>
    </row>
    <row r="66" spans="1:3" x14ac:dyDescent="0.25">
      <c r="A66" s="69" t="s">
        <v>36</v>
      </c>
      <c r="B66" s="69" t="s">
        <v>547</v>
      </c>
      <c r="C66" s="71">
        <v>783916</v>
      </c>
    </row>
    <row r="67" spans="1:3" x14ac:dyDescent="0.25">
      <c r="A67" s="69"/>
      <c r="B67" s="80" t="s">
        <v>347</v>
      </c>
      <c r="C67" s="73">
        <f>C68</f>
        <v>1119715</v>
      </c>
    </row>
    <row r="68" spans="1:3" x14ac:dyDescent="0.25">
      <c r="A68" s="69"/>
      <c r="B68" s="69" t="s">
        <v>548</v>
      </c>
      <c r="C68" s="71">
        <v>1119715</v>
      </c>
    </row>
    <row r="69" spans="1:3" x14ac:dyDescent="0.25">
      <c r="A69" s="69"/>
      <c r="B69" s="80" t="s">
        <v>549</v>
      </c>
      <c r="C69" s="73">
        <f>C27+C32+C36+C40+C45+C49+C51+C56+C62+C67</f>
        <v>24269217</v>
      </c>
    </row>
    <row r="70" spans="1:3" x14ac:dyDescent="0.25">
      <c r="A70" s="69"/>
      <c r="B70" s="80" t="s">
        <v>550</v>
      </c>
      <c r="C70" s="90">
        <f>C8-C69</f>
        <v>3476115</v>
      </c>
    </row>
  </sheetData>
  <mergeCells count="3">
    <mergeCell ref="A4:C4"/>
    <mergeCell ref="A2:C2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Izdevumi atšifrējums</vt:lpstr>
      <vt:lpstr>Ieņēmumi atšifrējums</vt:lpstr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2019-03-06T11:26:34Z</cp:lastPrinted>
  <dcterms:created xsi:type="dcterms:W3CDTF">2018-09-17T07:03:47Z</dcterms:created>
  <dcterms:modified xsi:type="dcterms:W3CDTF">2019-03-06T11:26:34Z</dcterms:modified>
</cp:coreProperties>
</file>